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0d050723ea93c8a/GAD MORONA/ALCANTARILLADO BARRIO SANGAY/FISCA/PREPARATORIA/"/>
    </mc:Choice>
  </mc:AlternateContent>
  <xr:revisionPtr revIDLastSave="114" documentId="8_{7FB3D743-B459-4BDC-BEA5-72B5C0712FB9}" xr6:coauthVersionLast="47" xr6:coauthVersionMax="47" xr10:uidLastSave="{7A958815-CB5F-4DB4-BB90-9BBE014B397B}"/>
  <bookViews>
    <workbookView xWindow="-108" yWindow="-108" windowWidth="23256" windowHeight="12456" tabRatio="931" xr2:uid="{00000000-000D-0000-FFFF-FFFF00000000}"/>
  </bookViews>
  <sheets>
    <sheet name="PRESUPUESTO" sheetId="6" r:id="rId1"/>
    <sheet name="REM Y CARGAS SOC" sheetId="8" r:id="rId2"/>
    <sheet name="VIAJES Y VIATICOS" sheetId="9" r:id="rId3"/>
    <sheet name="SUBCONTRATACIÓN" sheetId="14" r:id="rId4"/>
    <sheet name="ARRIENDOS VEHICULOS" sheetId="11" r:id="rId5"/>
    <sheet name="ARRIENDOS EQU. INST" sheetId="15" r:id="rId6"/>
    <sheet name="Suministros y materiales" sheetId="10" r:id="rId7"/>
    <sheet name="Reproducciones, ediciones y pu" sheetId="16" r:id="rId8"/>
    <sheet name="Otros" sheetId="17" r:id="rId9"/>
  </sheets>
  <definedNames>
    <definedName name="_xlnm.Print_Area" localSheetId="5">'ARRIENDOS EQU. INST'!$A$1:$J$19</definedName>
    <definedName name="_xlnm.Print_Area" localSheetId="4">'ARRIENDOS VEHICULOS'!$A$1:$J$17</definedName>
    <definedName name="_xlnm.Print_Area" localSheetId="0">PRESUPUESTO!$A$1:$J$36</definedName>
    <definedName name="_xlnm.Print_Area" localSheetId="1">'REM Y CARGAS SOC'!$A$1:$L$26</definedName>
    <definedName name="_xlnm.Print_Area" localSheetId="7">'Reproducciones, ediciones y pu'!$A$1:$H$17</definedName>
    <definedName name="_xlnm.Print_Area" localSheetId="3">SUBCONTRATACIÓN!$A$1:$H$13</definedName>
    <definedName name="_xlnm.Print_Area" localSheetId="6">'Suministros y materiales'!$A$1:$H$16</definedName>
    <definedName name="_xlnm.Print_Area" localSheetId="2">'VIAJES Y VIATICOS'!$A$1:$J$21</definedName>
    <definedName name="_xlnm.Print_Titles" localSheetId="5">'ARRIENDOS EQU. INST'!$3:$6</definedName>
    <definedName name="_xlnm.Print_Titles" localSheetId="4">'ARRIENDOS VEHICULOS'!$3:$6</definedName>
    <definedName name="_xlnm.Print_Titles" localSheetId="0">PRESUPUESTO!$3:$6</definedName>
    <definedName name="_xlnm.Print_Titles" localSheetId="1">'REM Y CARGAS SOC'!$3:$6</definedName>
    <definedName name="_xlnm.Print_Titles" localSheetId="7">'Reproducciones, ediciones y pu'!$3:$6</definedName>
    <definedName name="_xlnm.Print_Titles" localSheetId="3">SUBCONTRATACIÓN!$3:$6</definedName>
    <definedName name="_xlnm.Print_Titles" localSheetId="6">'Suministros y materiales'!$3:$6</definedName>
    <definedName name="_xlnm.Print_Titles" localSheetId="2">'VIAJES Y VIATICOS'!$3:$6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6" l="1"/>
  <c r="M2" i="6"/>
  <c r="N2" i="6" s="1"/>
  <c r="F9" i="16"/>
  <c r="G10" i="15"/>
  <c r="E24" i="8"/>
  <c r="E23" i="8"/>
  <c r="E22" i="8"/>
  <c r="E11" i="8"/>
  <c r="E12" i="8"/>
  <c r="B12" i="9" l="1"/>
  <c r="B28" i="9" s="1"/>
  <c r="F9" i="17"/>
  <c r="D5" i="17"/>
  <c r="D4" i="17"/>
  <c r="B4" i="17"/>
  <c r="F10" i="16"/>
  <c r="F11" i="16" s="1"/>
  <c r="H15" i="6" s="1"/>
  <c r="D5" i="16"/>
  <c r="D4" i="16"/>
  <c r="B4" i="16"/>
  <c r="B7" i="11"/>
  <c r="G11" i="15"/>
  <c r="G9" i="15"/>
  <c r="B7" i="15"/>
  <c r="D5" i="15"/>
  <c r="D4" i="15"/>
  <c r="B4" i="15"/>
  <c r="C24" i="8"/>
  <c r="C22" i="8"/>
  <c r="B24" i="8"/>
  <c r="B23" i="8"/>
  <c r="B22" i="8"/>
  <c r="E14" i="8"/>
  <c r="E13" i="8"/>
  <c r="D23" i="8" s="1"/>
  <c r="G14" i="8" l="1"/>
  <c r="D24" i="8"/>
  <c r="I24" i="8" s="1"/>
  <c r="G12" i="15"/>
  <c r="H13" i="6" s="1"/>
  <c r="H24" i="8"/>
  <c r="F24" i="8"/>
  <c r="J24" i="8"/>
  <c r="F10" i="17"/>
  <c r="H16" i="6" s="1"/>
  <c r="I23" i="8"/>
  <c r="G13" i="8"/>
  <c r="G12" i="8"/>
  <c r="C23" i="8"/>
  <c r="I22" i="8"/>
  <c r="F9" i="10"/>
  <c r="H27" i="9"/>
  <c r="H25" i="9"/>
  <c r="F26" i="9"/>
  <c r="H26" i="9" s="1"/>
  <c r="D19" i="8"/>
  <c r="C19" i="8"/>
  <c r="K24" i="8" l="1"/>
  <c r="H23" i="8"/>
  <c r="F23" i="8"/>
  <c r="J23" i="8"/>
  <c r="F22" i="8"/>
  <c r="H22" i="8"/>
  <c r="J22" i="8"/>
  <c r="F19" i="8"/>
  <c r="K23" i="8" l="1"/>
  <c r="K22" i="8"/>
  <c r="K19" i="8"/>
  <c r="H29" i="9"/>
  <c r="C3" i="6"/>
  <c r="C3" i="15" l="1"/>
  <c r="C3" i="16"/>
  <c r="C3" i="17"/>
  <c r="K25" i="8"/>
  <c r="B10" i="9"/>
  <c r="B26" i="9" s="1"/>
  <c r="B11" i="9"/>
  <c r="B27" i="9" s="1"/>
  <c r="F12" i="14" l="1"/>
  <c r="F11" i="14"/>
  <c r="F10" i="14"/>
  <c r="F9" i="14"/>
  <c r="F10" i="9" l="1"/>
  <c r="E10" i="9"/>
  <c r="G9" i="11" l="1"/>
  <c r="G10" i="9"/>
  <c r="G11" i="9"/>
  <c r="G9" i="9"/>
  <c r="B9" i="9"/>
  <c r="B25" i="9" s="1"/>
  <c r="B19" i="8"/>
  <c r="G13" i="9" l="1"/>
  <c r="H10" i="6" s="1"/>
  <c r="G11" i="8" l="1"/>
  <c r="G15" i="8" l="1"/>
  <c r="H8" i="6" s="1"/>
  <c r="D5" i="14" l="1"/>
  <c r="D4" i="14"/>
  <c r="B4" i="14"/>
  <c r="C3" i="14"/>
  <c r="D5" i="11"/>
  <c r="D4" i="11"/>
  <c r="B4" i="11"/>
  <c r="C3" i="11"/>
  <c r="D5" i="10"/>
  <c r="D4" i="10"/>
  <c r="B4" i="10"/>
  <c r="C3" i="10"/>
  <c r="D5" i="9"/>
  <c r="B5" i="9"/>
  <c r="D4" i="9"/>
  <c r="B4" i="9"/>
  <c r="C3" i="9"/>
  <c r="B5" i="8"/>
  <c r="B4" i="8"/>
  <c r="D5" i="8"/>
  <c r="C3" i="8"/>
  <c r="F13" i="14" l="1"/>
  <c r="H11" i="6" l="1"/>
  <c r="G10" i="11"/>
  <c r="H12" i="6" s="1"/>
  <c r="F10" i="10"/>
  <c r="H14" i="6" s="1"/>
  <c r="H7" i="6" l="1"/>
  <c r="H29" i="6" s="1"/>
  <c r="O2" i="6" l="1"/>
  <c r="N8" i="14"/>
  <c r="N10" i="14"/>
  <c r="N11" i="14" s="1"/>
  <c r="N9" i="14" l="1"/>
  <c r="N13" i="14" s="1"/>
  <c r="N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Freire</author>
  </authors>
  <commentList>
    <comment ref="F1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Juan Freire:</t>
        </r>
        <r>
          <rPr>
            <sz val="9"/>
            <color indexed="81"/>
            <rFont val="Tahoma"/>
            <family val="2"/>
          </rPr>
          <t xml:space="preserve">
ADRICITA XQ ESTE VALOR 
</t>
        </r>
      </text>
    </comment>
  </commentList>
</comments>
</file>

<file path=xl/sharedStrings.xml><?xml version="1.0" encoding="utf-8"?>
<sst xmlns="http://schemas.openxmlformats.org/spreadsheetml/2006/main" count="190" uniqueCount="97">
  <si>
    <t xml:space="preserve">Sueldo </t>
  </si>
  <si>
    <t xml:space="preserve">Personal </t>
  </si>
  <si>
    <t>Cantidad</t>
  </si>
  <si>
    <t xml:space="preserve">Tiempo </t>
  </si>
  <si>
    <t>Sueldo</t>
  </si>
  <si>
    <t>Totales</t>
  </si>
  <si>
    <t>Participación %</t>
  </si>
  <si>
    <t>XIII</t>
  </si>
  <si>
    <t xml:space="preserve">Unidad </t>
  </si>
  <si>
    <t xml:space="preserve">Cantidad </t>
  </si>
  <si>
    <t>Tiempo</t>
  </si>
  <si>
    <t xml:space="preserve">Costo Unitario </t>
  </si>
  <si>
    <t xml:space="preserve">Total </t>
  </si>
  <si>
    <t xml:space="preserve">Descripción </t>
  </si>
  <si>
    <t xml:space="preserve">IESS (PATRO) </t>
  </si>
  <si>
    <t xml:space="preserve">Vacaciones </t>
  </si>
  <si>
    <t>Total de Carga sociales ( mes)</t>
  </si>
  <si>
    <t xml:space="preserve">Cargo </t>
  </si>
  <si>
    <t>anual</t>
  </si>
  <si>
    <t>dólares/anual</t>
  </si>
  <si>
    <t>12% IVA</t>
  </si>
  <si>
    <t>Cumplimiento (%)</t>
  </si>
  <si>
    <t>Anticipo (%)</t>
  </si>
  <si>
    <t>Prima mínima</t>
  </si>
  <si>
    <t xml:space="preserve"> Otros impu anuales sobre la prima</t>
  </si>
  <si>
    <t xml:space="preserve">valor de prima anticipo </t>
  </si>
  <si>
    <t xml:space="preserve">valor de prima fiel cumplimiento </t>
  </si>
  <si>
    <t xml:space="preserve">Otros impuestos sobre prima </t>
  </si>
  <si>
    <t>Porcentaje de anticipo</t>
  </si>
  <si>
    <t>TOTAL  (SIN IVA)</t>
  </si>
  <si>
    <t>Subtotal (1)</t>
  </si>
  <si>
    <t>Subtotal (2)</t>
  </si>
  <si>
    <t>Subtotal (3)</t>
  </si>
  <si>
    <t>Subtotal (4)</t>
  </si>
  <si>
    <t>Subtotal (9)</t>
  </si>
  <si>
    <t xml:space="preserve">Observación </t>
  </si>
  <si>
    <t>Garantía de  anticipo (30%)</t>
  </si>
  <si>
    <t xml:space="preserve">garantía de  fiel cumplimiento </t>
  </si>
  <si>
    <t>Objeto de la consultoría</t>
  </si>
  <si>
    <t>XIV
SBU</t>
  </si>
  <si>
    <t>Personal</t>
  </si>
  <si>
    <t>Plazo de ejecución (MESES)</t>
  </si>
  <si>
    <t xml:space="preserve">PRESUPUESTO - CONSULTORIA </t>
  </si>
  <si>
    <t xml:space="preserve">Garantías </t>
  </si>
  <si>
    <t>Costos Directos</t>
  </si>
  <si>
    <t>Remuneraciones</t>
  </si>
  <si>
    <t>Costos indirectos</t>
  </si>
  <si>
    <t>viáticos</t>
  </si>
  <si>
    <t xml:space="preserve">Global </t>
  </si>
  <si>
    <t>Beneficios o Cargas Sociales</t>
  </si>
  <si>
    <t>Subcontracion</t>
  </si>
  <si>
    <t>meses</t>
  </si>
  <si>
    <t>Residente de Fiscalizacion</t>
  </si>
  <si>
    <t>Arrendamiento de vehículos (incluye chofer)</t>
  </si>
  <si>
    <t>VIAJES Y VIÁTICOS</t>
  </si>
  <si>
    <t>VIAJES</t>
  </si>
  <si>
    <t>Dias</t>
  </si>
  <si>
    <t>Unitario</t>
  </si>
  <si>
    <t>Materiales de oficina</t>
  </si>
  <si>
    <t>VIATICOS</t>
  </si>
  <si>
    <t>Observacion</t>
  </si>
  <si>
    <t>Afiliacion</t>
  </si>
  <si>
    <t>Director de Fiscalización</t>
  </si>
  <si>
    <t>Ingeniero Ambiental</t>
  </si>
  <si>
    <t>REMUNERACIONES</t>
  </si>
  <si>
    <t>BENEFICIOS O CARGAS SOCIALES</t>
  </si>
  <si>
    <t>SUBCONTRATOS Y SERVICIOS VARIOS</t>
  </si>
  <si>
    <t>ARRENDAMIENTOS Y ALQUILERES VEHÍCULOS</t>
  </si>
  <si>
    <t>ARRENDAMIENTOS Y ALQUILERES DE EQUIPOS E INSTALACIONES</t>
  </si>
  <si>
    <t>SUMINISTROS Y MATERIALES</t>
  </si>
  <si>
    <t>REPRODUCCIONES, EDICIONES Y PUBLICACIONES</t>
  </si>
  <si>
    <t>OTROS</t>
  </si>
  <si>
    <t>PERSONAL DE DIRECCIÓN</t>
  </si>
  <si>
    <t>PERSONAL INTERMEDIO</t>
  </si>
  <si>
    <t>PERSONAL DE MANTENIMIENTO Y LIMPIEZA</t>
  </si>
  <si>
    <t>PERSONAL SUBALTERNO</t>
  </si>
  <si>
    <t>PERSONAL DE CONTROL DE CALIDAD</t>
  </si>
  <si>
    <t>PERSONAL INFORMÁTICO</t>
  </si>
  <si>
    <t>PERSONAL DE SERVICIOS VARIOS</t>
  </si>
  <si>
    <t>Arrendimientos y alquileres o depreciación y mantenimiento y operación de instalaciones y equipos, utilizados en forma permanente para el desarrollo de sus actividades</t>
  </si>
  <si>
    <t>Sueldos, salarios y beneficios o cargas sociales del personal directivo y administrativo que desarrolle su actividad de manera permanente en la consultora</t>
  </si>
  <si>
    <r>
      <t>Gastos generales (</t>
    </r>
    <r>
      <rPr>
        <b/>
        <i/>
        <sz val="10"/>
        <color theme="1"/>
        <rFont val="Arial"/>
        <family val="2"/>
      </rPr>
      <t>no aplicable para consultores individuales</t>
    </r>
    <r>
      <rPr>
        <b/>
        <sz val="10"/>
        <color theme="1"/>
        <rFont val="Arial"/>
        <family val="2"/>
      </rPr>
      <t>)</t>
    </r>
  </si>
  <si>
    <r>
      <t>Utilidad empresarial (</t>
    </r>
    <r>
      <rPr>
        <b/>
        <i/>
        <sz val="10"/>
        <color theme="1"/>
        <rFont val="Arial"/>
        <family val="2"/>
      </rPr>
      <t>solo aplicable para firmas consultoras</t>
    </r>
    <r>
      <rPr>
        <b/>
        <sz val="10"/>
        <color theme="1"/>
        <rFont val="Arial"/>
        <family val="2"/>
      </rPr>
      <t>)</t>
    </r>
  </si>
  <si>
    <t>Muestreo y rotura de cilindros de hormigón</t>
  </si>
  <si>
    <t>Pruebas para selección y control de material de relleno de suelo seleccionado.  Pruebas en laboratorio: análisis granulométrico, límites de Atterberg, Proctor modificado, CBR contenido de materia orgánica, contenido en sales solubles.  Pruebas en sitio: densidad y humedad, placa de carga</t>
  </si>
  <si>
    <t>Prueba de servicio de red de suministro de agua.  De aguas, mediante prueba hidráulica, comprobar la resistencia mecánica y la estanqueidad de la red interior de suministro de agua, incluso desplazamiento a obra e informe de resultados</t>
  </si>
  <si>
    <t>Arrendamiento de equipos de cómputo</t>
  </si>
  <si>
    <t>Varios (garantía/poliza)</t>
  </si>
  <si>
    <t>global</t>
  </si>
  <si>
    <t>Topografo</t>
  </si>
  <si>
    <t>Toma de densidades / compactación</t>
  </si>
  <si>
    <t>Ptos</t>
  </si>
  <si>
    <t>Alquiler equipo topografico</t>
  </si>
  <si>
    <t>Arrendamiento de oficina (incluye servicios)</t>
  </si>
  <si>
    <t>Copias de informes, anillas y fotos</t>
  </si>
  <si>
    <t>Copias de planos y ploteada</t>
  </si>
  <si>
    <t>FISCALIZACIÓN DE LA CONSTRUCCIÓN DEL SISTEMA DE ALCANTARILLADO SANITARIO Y PLUVAL DEL BARRIO SANGAY, PERTENECIENTE AL CANTÓN MORONA, PROVINCIA DE MORONA SANTIAGO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</si>
</sst>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\ * #,##0.00_);_(&quot;$&quot;\ * \(#,##0.00\);_(&quot;$&quot;\ * &quot;-&quot;??_);_(@_)"/>
    <numFmt numFmtId="165" formatCode="_ &quot;$&quot;* #,##0.00_ ;_ &quot;$&quot;* \-#,##0.00_ ;_ &quot;$&quot;* &quot;-&quot;??_ ;_ @_ "/>
    <numFmt numFmtId="166" formatCode="0.000"/>
    <numFmt numFmtId="167" formatCode="#,###,##0.00"/>
    <numFmt numFmtId="168" formatCode="&quot;$&quot;#,##0.00"/>
    <numFmt numFmtId="169" formatCode="[$-F800]dddd\,\ mmmm\ dd\,\ 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color theme="0" tint="-0.14999847407452621"/>
      <name val="Arial"/>
      <family val="2"/>
    </font>
    <font>
      <b/>
      <u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</cellStyleXfs>
  <cellXfs count="192">
    <xf numFmtId="0" fontId="0" fillId="0" borderId="0" xfId="0"/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/>
    <xf numFmtId="0" fontId="4" fillId="0" borderId="20" xfId="0" applyFont="1" applyBorder="1"/>
    <xf numFmtId="0" fontId="4" fillId="0" borderId="19" xfId="0" applyFont="1" applyBorder="1"/>
    <xf numFmtId="0" fontId="4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 applyAlignment="1">
      <alignment vertical="center"/>
    </xf>
    <xf numFmtId="0" fontId="3" fillId="0" borderId="0" xfId="0" applyFont="1" applyAlignment="1">
      <alignment horizontal="left"/>
    </xf>
    <xf numFmtId="164" fontId="4" fillId="2" borderId="11" xfId="3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19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7" fontId="4" fillId="0" borderId="0" xfId="0" applyNumberFormat="1" applyFont="1"/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64" fontId="4" fillId="2" borderId="7" xfId="3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4" fillId="0" borderId="8" xfId="0" applyFont="1" applyBorder="1"/>
    <xf numFmtId="9" fontId="4" fillId="3" borderId="9" xfId="2" applyFont="1" applyFill="1" applyBorder="1"/>
    <xf numFmtId="0" fontId="4" fillId="2" borderId="7" xfId="0" applyFont="1" applyFill="1" applyBorder="1" applyAlignment="1">
      <alignment vertical="center" wrapText="1"/>
    </xf>
    <xf numFmtId="43" fontId="4" fillId="2" borderId="7" xfId="0" applyNumberFormat="1" applyFont="1" applyFill="1" applyBorder="1" applyAlignment="1">
      <alignment vertical="center"/>
    </xf>
    <xf numFmtId="0" fontId="4" fillId="0" borderId="10" xfId="0" applyFont="1" applyBorder="1"/>
    <xf numFmtId="9" fontId="4" fillId="3" borderId="11" xfId="2" applyFont="1" applyFill="1" applyBorder="1"/>
    <xf numFmtId="166" fontId="3" fillId="2" borderId="7" xfId="0" applyNumberFormat="1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9" fontId="4" fillId="2" borderId="7" xfId="0" applyNumberFormat="1" applyFont="1" applyFill="1" applyBorder="1" applyAlignment="1">
      <alignment vertical="center" wrapText="1"/>
    </xf>
    <xf numFmtId="4" fontId="4" fillId="2" borderId="7" xfId="0" applyNumberFormat="1" applyFont="1" applyFill="1" applyBorder="1" applyAlignment="1">
      <alignment vertical="center"/>
    </xf>
    <xf numFmtId="0" fontId="4" fillId="3" borderId="11" xfId="0" applyFont="1" applyFill="1" applyBorder="1"/>
    <xf numFmtId="4" fontId="3" fillId="2" borderId="7" xfId="0" applyNumberFormat="1" applyFont="1" applyFill="1" applyBorder="1" applyAlignment="1">
      <alignment vertical="center"/>
    </xf>
    <xf numFmtId="0" fontId="4" fillId="0" borderId="22" xfId="0" applyFont="1" applyBorder="1"/>
    <xf numFmtId="0" fontId="4" fillId="3" borderId="18" xfId="0" applyFont="1" applyFill="1" applyBorder="1"/>
    <xf numFmtId="0" fontId="4" fillId="0" borderId="12" xfId="0" applyFont="1" applyBorder="1" applyAlignment="1">
      <alignment horizontal="left" vertical="center"/>
    </xf>
    <xf numFmtId="9" fontId="4" fillId="3" borderId="14" xfId="2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4" fontId="4" fillId="0" borderId="0" xfId="0" applyNumberFormat="1" applyFont="1" applyAlignment="1">
      <alignment horizontal="justify"/>
    </xf>
    <xf numFmtId="43" fontId="4" fillId="0" borderId="0" xfId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64" fontId="4" fillId="0" borderId="7" xfId="3" applyFont="1" applyBorder="1" applyAlignment="1">
      <alignment vertical="center"/>
    </xf>
    <xf numFmtId="0" fontId="10" fillId="0" borderId="2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164" fontId="4" fillId="0" borderId="7" xfId="3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0" fontId="3" fillId="0" borderId="7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vertical="center"/>
    </xf>
    <xf numFmtId="2" fontId="4" fillId="0" borderId="0" xfId="0" applyNumberFormat="1" applyFont="1"/>
    <xf numFmtId="10" fontId="8" fillId="0" borderId="0" xfId="2" applyNumberFormat="1" applyFont="1" applyBorder="1"/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10" fontId="8" fillId="0" borderId="0" xfId="2" applyNumberFormat="1" applyFont="1" applyBorder="1" applyAlignment="1">
      <alignment vertical="center"/>
    </xf>
    <xf numFmtId="43" fontId="4" fillId="0" borderId="0" xfId="0" applyNumberFormat="1" applyFont="1"/>
    <xf numFmtId="43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/>
    <xf numFmtId="0" fontId="4" fillId="0" borderId="19" xfId="0" applyFont="1" applyBorder="1" applyAlignment="1">
      <alignment horizontal="center"/>
    </xf>
    <xf numFmtId="10" fontId="8" fillId="0" borderId="19" xfId="2" applyNumberFormat="1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0" xfId="0" applyFont="1" applyAlignment="1">
      <alignment horizontal="center" vertical="center"/>
    </xf>
    <xf numFmtId="164" fontId="4" fillId="0" borderId="0" xfId="0" applyNumberFormat="1" applyFont="1"/>
    <xf numFmtId="169" fontId="3" fillId="0" borderId="6" xfId="0" applyNumberFormat="1" applyFont="1" applyBorder="1" applyAlignment="1">
      <alignment wrapText="1"/>
    </xf>
    <xf numFmtId="169" fontId="3" fillId="0" borderId="5" xfId="0" applyNumberFormat="1" applyFont="1" applyBorder="1" applyAlignment="1">
      <alignment wrapText="1"/>
    </xf>
    <xf numFmtId="0" fontId="4" fillId="0" borderId="20" xfId="0" applyFont="1" applyBorder="1" applyAlignment="1">
      <alignment horizontal="center"/>
    </xf>
    <xf numFmtId="0" fontId="3" fillId="0" borderId="20" xfId="0" applyFont="1" applyBorder="1" applyAlignment="1">
      <alignment vertical="center"/>
    </xf>
    <xf numFmtId="0" fontId="3" fillId="0" borderId="0" xfId="0" applyFont="1" applyAlignment="1">
      <alignment vertical="center"/>
    </xf>
    <xf numFmtId="9" fontId="4" fillId="2" borderId="7" xfId="0" applyNumberFormat="1" applyFont="1" applyFill="1" applyBorder="1" applyAlignment="1">
      <alignment horizontal="center" vertical="center"/>
    </xf>
    <xf numFmtId="165" fontId="4" fillId="0" borderId="19" xfId="0" applyNumberFormat="1" applyFont="1" applyBorder="1"/>
    <xf numFmtId="168" fontId="4" fillId="0" borderId="5" xfId="0" applyNumberFormat="1" applyFont="1" applyBorder="1" applyAlignment="1">
      <alignment horizontal="right" vertical="center"/>
    </xf>
    <xf numFmtId="167" fontId="12" fillId="0" borderId="5" xfId="5" applyNumberFormat="1" applyFont="1" applyBorder="1" applyAlignment="1">
      <alignment horizontal="right" shrinkToFit="1"/>
    </xf>
    <xf numFmtId="164" fontId="7" fillId="0" borderId="5" xfId="3" applyFont="1" applyFill="1" applyBorder="1" applyAlignment="1">
      <alignment vertical="center"/>
    </xf>
    <xf numFmtId="164" fontId="4" fillId="0" borderId="7" xfId="3" applyFont="1" applyFill="1" applyBorder="1" applyAlignment="1">
      <alignment vertical="center"/>
    </xf>
    <xf numFmtId="164" fontId="2" fillId="0" borderId="7" xfId="3" applyFont="1" applyFill="1" applyBorder="1" applyAlignment="1">
      <alignment horizontal="right" vertical="center"/>
    </xf>
    <xf numFmtId="164" fontId="4" fillId="0" borderId="7" xfId="3" applyFont="1" applyFill="1" applyBorder="1" applyAlignment="1">
      <alignment horizontal="center" vertical="center"/>
    </xf>
    <xf numFmtId="0" fontId="4" fillId="2" borderId="20" xfId="0" applyFont="1" applyFill="1" applyBorder="1"/>
    <xf numFmtId="0" fontId="2" fillId="0" borderId="7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16" fillId="0" borderId="0" xfId="2" applyNumberFormat="1" applyFont="1" applyBorder="1"/>
    <xf numFmtId="164" fontId="4" fillId="0" borderId="0" xfId="3" applyFont="1" applyBorder="1"/>
    <xf numFmtId="0" fontId="4" fillId="0" borderId="5" xfId="0" applyFont="1" applyBorder="1" applyAlignment="1">
      <alignment wrapText="1"/>
    </xf>
    <xf numFmtId="164" fontId="4" fillId="0" borderId="5" xfId="3" applyFont="1" applyBorder="1" applyAlignment="1">
      <alignment wrapText="1"/>
    </xf>
    <xf numFmtId="165" fontId="4" fillId="0" borderId="6" xfId="0" applyNumberFormat="1" applyFont="1" applyBorder="1"/>
    <xf numFmtId="0" fontId="3" fillId="0" borderId="10" xfId="0" applyFont="1" applyBorder="1" applyAlignment="1">
      <alignment horizontal="center" vertical="center"/>
    </xf>
    <xf numFmtId="164" fontId="3" fillId="2" borderId="11" xfId="3" applyFont="1" applyFill="1" applyBorder="1" applyAlignment="1">
      <alignment vertical="center"/>
    </xf>
    <xf numFmtId="164" fontId="3" fillId="0" borderId="11" xfId="3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4" fillId="0" borderId="19" xfId="0" applyNumberFormat="1" applyFont="1" applyBorder="1"/>
    <xf numFmtId="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164" fontId="10" fillId="0" borderId="0" xfId="3" applyFont="1" applyBorder="1" applyAlignment="1">
      <alignment horizontal="left" vertical="center" wrapText="1"/>
    </xf>
    <xf numFmtId="164" fontId="4" fillId="2" borderId="0" xfId="3" applyFont="1" applyFill="1" applyBorder="1" applyAlignment="1">
      <alignment vertical="center"/>
    </xf>
    <xf numFmtId="164" fontId="4" fillId="0" borderId="0" xfId="3" applyFont="1" applyFill="1" applyBorder="1" applyAlignment="1">
      <alignment vertical="center"/>
    </xf>
    <xf numFmtId="166" fontId="4" fillId="0" borderId="19" xfId="0" applyNumberFormat="1" applyFont="1" applyBorder="1"/>
    <xf numFmtId="164" fontId="4" fillId="0" borderId="25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10" fontId="3" fillId="0" borderId="7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vertical="center"/>
    </xf>
    <xf numFmtId="44" fontId="4" fillId="0" borderId="0" xfId="0" applyNumberFormat="1" applyFont="1"/>
    <xf numFmtId="0" fontId="13" fillId="4" borderId="0" xfId="0" applyFont="1" applyFill="1" applyAlignment="1">
      <alignment horizontal="right" vertical="center"/>
    </xf>
    <xf numFmtId="10" fontId="13" fillId="4" borderId="5" xfId="0" applyNumberFormat="1" applyFont="1" applyFill="1" applyBorder="1" applyAlignment="1">
      <alignment horizontal="right" vertical="center"/>
    </xf>
    <xf numFmtId="0" fontId="3" fillId="4" borderId="26" xfId="0" applyFont="1" applyFill="1" applyBorder="1" applyAlignment="1">
      <alignment vertical="center"/>
    </xf>
    <xf numFmtId="164" fontId="4" fillId="4" borderId="27" xfId="3" applyFont="1" applyFill="1" applyBorder="1" applyAlignment="1">
      <alignment horizontal="right" vertical="center"/>
    </xf>
    <xf numFmtId="0" fontId="3" fillId="4" borderId="10" xfId="0" applyFont="1" applyFill="1" applyBorder="1" applyAlignment="1">
      <alignment vertical="center"/>
    </xf>
    <xf numFmtId="164" fontId="4" fillId="4" borderId="11" xfId="3" applyFont="1" applyFill="1" applyBorder="1" applyAlignment="1">
      <alignment vertical="center"/>
    </xf>
    <xf numFmtId="0" fontId="13" fillId="5" borderId="0" xfId="0" applyFont="1" applyFill="1" applyAlignment="1">
      <alignment horizontal="right" vertical="center"/>
    </xf>
    <xf numFmtId="10" fontId="13" fillId="5" borderId="5" xfId="0" applyNumberFormat="1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right" vertical="center"/>
    </xf>
    <xf numFmtId="164" fontId="13" fillId="5" borderId="15" xfId="3" applyFont="1" applyFill="1" applyBorder="1" applyAlignment="1">
      <alignment vertical="center"/>
    </xf>
    <xf numFmtId="164" fontId="13" fillId="5" borderId="7" xfId="3" applyFont="1" applyFill="1" applyBorder="1" applyAlignment="1">
      <alignment vertical="center"/>
    </xf>
    <xf numFmtId="0" fontId="5" fillId="5" borderId="7" xfId="0" applyFont="1" applyFill="1" applyBorder="1" applyAlignment="1">
      <alignment horizontal="right" vertical="center"/>
    </xf>
    <xf numFmtId="164" fontId="13" fillId="5" borderId="7" xfId="3" applyFont="1" applyFill="1" applyBorder="1" applyAlignment="1">
      <alignment horizontal="justify" vertical="center"/>
    </xf>
    <xf numFmtId="2" fontId="5" fillId="6" borderId="14" xfId="3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5" fillId="6" borderId="12" xfId="0" applyFont="1" applyFill="1" applyBorder="1" applyAlignment="1">
      <alignment horizontal="right" vertical="center"/>
    </xf>
    <xf numFmtId="0" fontId="5" fillId="6" borderId="13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1" fillId="5" borderId="16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1" fillId="4" borderId="16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</cellXfs>
  <cellStyles count="7">
    <cellStyle name="Excel Built-in Normal" xfId="4" xr:uid="{00000000-0005-0000-0000-000000000000}"/>
    <cellStyle name="Millares" xfId="1" builtinId="3"/>
    <cellStyle name="Moneda" xfId="3" builtinId="4"/>
    <cellStyle name="Normal" xfId="0" builtinId="0"/>
    <cellStyle name="Normal 2" xfId="5" xr:uid="{00000000-0005-0000-0000-000004000000}"/>
    <cellStyle name="Normal 3" xfId="6" xr:uid="{00000000-0005-0000-0000-000005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6" tint="0.59999389629810485"/>
    <pageSetUpPr fitToPage="1"/>
  </sheetPr>
  <dimension ref="A1:O43"/>
  <sheetViews>
    <sheetView tabSelected="1" view="pageBreakPreview" zoomScale="85" zoomScaleNormal="85" zoomScaleSheetLayoutView="85" workbookViewId="0">
      <selection activeCell="J12" sqref="J12"/>
    </sheetView>
  </sheetViews>
  <sheetFormatPr baseColWidth="10" defaultColWidth="16.33203125" defaultRowHeight="13.2" x14ac:dyDescent="0.25"/>
  <cols>
    <col min="1" max="1" width="20.109375" style="5" customWidth="1"/>
    <col min="2" max="2" width="13.33203125" style="5" customWidth="1"/>
    <col min="3" max="3" width="19.88671875" style="5" customWidth="1"/>
    <col min="4" max="4" width="16.33203125" style="5"/>
    <col min="5" max="5" width="6" style="5" customWidth="1"/>
    <col min="6" max="6" width="2.5546875" style="5" customWidth="1"/>
    <col min="7" max="7" width="4.88671875" style="5" customWidth="1"/>
    <col min="8" max="8" width="23.88671875" style="5" customWidth="1"/>
    <col min="9" max="9" width="11.6640625" style="5" customWidth="1"/>
    <col min="10" max="10" width="23.44140625" style="5" customWidth="1"/>
    <col min="11" max="16384" width="16.33203125" style="5"/>
  </cols>
  <sheetData>
    <row r="1" spans="1:15" ht="30.75" customHeight="1" thickBot="1" x14ac:dyDescent="0.3">
      <c r="A1" s="189" t="s">
        <v>42</v>
      </c>
      <c r="B1" s="190"/>
      <c r="C1" s="190"/>
      <c r="D1" s="190"/>
      <c r="E1" s="190"/>
      <c r="F1" s="190"/>
      <c r="G1" s="190"/>
      <c r="H1" s="190"/>
      <c r="I1" s="190"/>
      <c r="J1" s="191"/>
    </row>
    <row r="2" spans="1:15" ht="13.8" thickBot="1" x14ac:dyDescent="0.3">
      <c r="A2" s="6"/>
      <c r="J2" s="7"/>
      <c r="M2" s="69">
        <f>2818883.82+6010.18</f>
        <v>2824894</v>
      </c>
      <c r="N2" s="5">
        <f>+M2*0.05</f>
        <v>141244.70000000001</v>
      </c>
      <c r="O2" s="69">
        <f>+N2-H29</f>
        <v>139599.71000000002</v>
      </c>
    </row>
    <row r="3" spans="1:15" s="10" customFormat="1" ht="79.5" customHeight="1" x14ac:dyDescent="0.3">
      <c r="A3" s="8"/>
      <c r="B3" s="9" t="s">
        <v>38</v>
      </c>
      <c r="C3" s="151" t="str">
        <f>+M3</f>
        <v>FISCALIZACIÓN DE LA CONSTRUCCIÓN DEL SISTEMA DE ALCANTARILLADO SANITARIO Y PLUVAL DEL BARRIO SANGAY, PERTENECIENTE AL CANTÓN MORONA, PROVINCIA DE MORONA SANTIAGO</v>
      </c>
      <c r="D3" s="151"/>
      <c r="E3" s="151"/>
      <c r="F3" s="151"/>
      <c r="G3" s="151"/>
      <c r="H3" s="151"/>
      <c r="I3" s="151"/>
      <c r="J3" s="152"/>
      <c r="M3" s="10" t="s">
        <v>96</v>
      </c>
    </row>
    <row r="4" spans="1:15" s="10" customFormat="1" ht="26.4" customHeight="1" x14ac:dyDescent="0.25">
      <c r="A4" s="11"/>
      <c r="B4" s="141" t="s">
        <v>41</v>
      </c>
      <c r="C4" s="141"/>
      <c r="D4" s="127">
        <v>14</v>
      </c>
      <c r="E4" s="5"/>
      <c r="F4" s="5"/>
      <c r="G4" s="141"/>
      <c r="H4" s="141"/>
      <c r="I4" s="64"/>
      <c r="J4" s="12"/>
    </row>
    <row r="5" spans="1:15" ht="21.75" customHeight="1" thickBot="1" x14ac:dyDescent="0.3">
      <c r="A5" s="13"/>
      <c r="B5" s="142" t="s">
        <v>28</v>
      </c>
      <c r="C5" s="142"/>
      <c r="D5" s="128">
        <v>0.35</v>
      </c>
      <c r="E5" s="14"/>
      <c r="F5" s="14"/>
      <c r="G5" s="153"/>
      <c r="H5" s="153"/>
      <c r="I5" s="94"/>
      <c r="J5" s="15"/>
    </row>
    <row r="6" spans="1:15" ht="21" customHeight="1" thickBot="1" x14ac:dyDescent="0.3">
      <c r="A6" s="6"/>
      <c r="B6" s="146" t="s">
        <v>42</v>
      </c>
      <c r="C6" s="147"/>
      <c r="D6" s="147"/>
      <c r="E6" s="147"/>
      <c r="F6" s="147"/>
      <c r="G6" s="147"/>
      <c r="H6" s="148"/>
      <c r="I6" s="83"/>
      <c r="J6" s="84"/>
    </row>
    <row r="7" spans="1:15" s="10" customFormat="1" ht="19.5" customHeight="1" x14ac:dyDescent="0.25">
      <c r="A7" s="11"/>
      <c r="B7" s="129">
        <v>1</v>
      </c>
      <c r="C7" s="143" t="s">
        <v>44</v>
      </c>
      <c r="D7" s="143"/>
      <c r="E7" s="143"/>
      <c r="F7" s="143"/>
      <c r="G7" s="143"/>
      <c r="H7" s="130">
        <f>SUM(H8+H9+H10+H11+H12+H13+H14+H15+H16)</f>
        <v>1644.9900000000002</v>
      </c>
      <c r="I7" s="5"/>
      <c r="J7" s="7"/>
      <c r="M7" s="86"/>
    </row>
    <row r="8" spans="1:15" s="10" customFormat="1" ht="12.75" customHeight="1" x14ac:dyDescent="0.25">
      <c r="A8" s="11"/>
      <c r="B8" s="109">
        <v>1.1000000000000001</v>
      </c>
      <c r="C8" s="145" t="s">
        <v>64</v>
      </c>
      <c r="D8" s="145"/>
      <c r="E8" s="145"/>
      <c r="F8" s="145"/>
      <c r="G8" s="145"/>
      <c r="H8" s="110">
        <f>+'REM Y CARGAS SOC'!G15</f>
        <v>0</v>
      </c>
      <c r="I8" s="5"/>
      <c r="J8" s="7"/>
      <c r="K8" s="18"/>
      <c r="M8" s="86"/>
    </row>
    <row r="9" spans="1:15" s="10" customFormat="1" x14ac:dyDescent="0.25">
      <c r="A9" s="11"/>
      <c r="B9" s="109">
        <v>1.2</v>
      </c>
      <c r="C9" s="145" t="s">
        <v>65</v>
      </c>
      <c r="D9" s="145"/>
      <c r="E9" s="145"/>
      <c r="F9" s="145"/>
      <c r="G9" s="145"/>
      <c r="H9" s="111">
        <f>+'REM Y CARGAS SOC'!K25</f>
        <v>1644.9900000000002</v>
      </c>
      <c r="I9" s="5"/>
      <c r="J9" s="7"/>
      <c r="M9" s="86"/>
    </row>
    <row r="10" spans="1:15" s="10" customFormat="1" ht="25.95" customHeight="1" x14ac:dyDescent="0.25">
      <c r="A10" s="11"/>
      <c r="B10" s="109">
        <v>1.3</v>
      </c>
      <c r="C10" s="145" t="s">
        <v>54</v>
      </c>
      <c r="D10" s="145"/>
      <c r="E10" s="145"/>
      <c r="F10" s="145"/>
      <c r="G10" s="145"/>
      <c r="H10" s="110">
        <f>+'VIAJES Y VIATICOS'!G13+'VIAJES Y VIATICOS'!H29</f>
        <v>0</v>
      </c>
      <c r="I10" s="5"/>
      <c r="J10" s="7"/>
      <c r="M10" s="86"/>
    </row>
    <row r="11" spans="1:15" s="10" customFormat="1" ht="12.75" customHeight="1" x14ac:dyDescent="0.25">
      <c r="A11" s="11"/>
      <c r="B11" s="109">
        <v>1.4</v>
      </c>
      <c r="C11" s="145" t="s">
        <v>66</v>
      </c>
      <c r="D11" s="145"/>
      <c r="E11" s="145"/>
      <c r="F11" s="145"/>
      <c r="G11" s="145"/>
      <c r="H11" s="110">
        <f>+SUBCONTRATACIÓN!F13</f>
        <v>0</v>
      </c>
      <c r="I11" s="5"/>
      <c r="J11" s="7"/>
      <c r="K11" s="18"/>
      <c r="M11" s="86"/>
    </row>
    <row r="12" spans="1:15" s="10" customFormat="1" ht="42" customHeight="1" x14ac:dyDescent="0.25">
      <c r="A12" s="11"/>
      <c r="B12" s="109">
        <v>1.5</v>
      </c>
      <c r="C12" s="145" t="s">
        <v>67</v>
      </c>
      <c r="D12" s="145"/>
      <c r="E12" s="145"/>
      <c r="F12" s="145"/>
      <c r="G12" s="145"/>
      <c r="H12" s="111">
        <f>+'ARRIENDOS VEHICULOS'!G10</f>
        <v>0</v>
      </c>
      <c r="I12" s="5"/>
      <c r="J12" s="7"/>
      <c r="M12" s="86"/>
    </row>
    <row r="13" spans="1:15" s="10" customFormat="1" ht="25.5" customHeight="1" x14ac:dyDescent="0.25">
      <c r="A13" s="11"/>
      <c r="B13" s="109">
        <v>1.6</v>
      </c>
      <c r="C13" s="145" t="s">
        <v>68</v>
      </c>
      <c r="D13" s="145"/>
      <c r="E13" s="145"/>
      <c r="F13" s="145"/>
      <c r="G13" s="145"/>
      <c r="H13" s="110">
        <f>+'ARRIENDOS EQU. INST'!G12</f>
        <v>0</v>
      </c>
      <c r="I13" s="5"/>
      <c r="J13" s="7"/>
      <c r="K13" s="18"/>
      <c r="M13" s="86"/>
    </row>
    <row r="14" spans="1:15" s="10" customFormat="1" x14ac:dyDescent="0.25">
      <c r="A14" s="11"/>
      <c r="B14" s="109">
        <v>1.7</v>
      </c>
      <c r="C14" s="145" t="s">
        <v>69</v>
      </c>
      <c r="D14" s="145"/>
      <c r="E14" s="145"/>
      <c r="F14" s="145"/>
      <c r="G14" s="145"/>
      <c r="H14" s="111">
        <f>+'Suministros y materiales'!F10</f>
        <v>0</v>
      </c>
      <c r="I14" s="5"/>
      <c r="J14" s="93"/>
      <c r="M14" s="86"/>
    </row>
    <row r="15" spans="1:15" s="10" customFormat="1" ht="12.75" customHeight="1" x14ac:dyDescent="0.25">
      <c r="A15" s="11"/>
      <c r="B15" s="109">
        <v>1.8</v>
      </c>
      <c r="C15" s="145" t="s">
        <v>70</v>
      </c>
      <c r="D15" s="145"/>
      <c r="E15" s="145"/>
      <c r="F15" s="145"/>
      <c r="G15" s="145"/>
      <c r="H15" s="110">
        <f>+'Reproducciones, ediciones y pu'!F11</f>
        <v>0</v>
      </c>
      <c r="I15" s="5"/>
      <c r="J15" s="93"/>
      <c r="K15" s="18"/>
      <c r="M15" s="86"/>
    </row>
    <row r="16" spans="1:15" s="10" customFormat="1" x14ac:dyDescent="0.25">
      <c r="A16" s="11"/>
      <c r="B16" s="109">
        <v>1.9</v>
      </c>
      <c r="C16" s="145" t="s">
        <v>71</v>
      </c>
      <c r="D16" s="145"/>
      <c r="E16" s="145"/>
      <c r="F16" s="145"/>
      <c r="G16" s="145"/>
      <c r="H16" s="111">
        <f>+Otros!F10</f>
        <v>0</v>
      </c>
      <c r="I16" s="5"/>
      <c r="J16" s="121"/>
      <c r="M16" s="86"/>
    </row>
    <row r="17" spans="1:13" s="10" customFormat="1" ht="12.75" customHeight="1" x14ac:dyDescent="0.25">
      <c r="A17" s="11"/>
      <c r="B17" s="131">
        <v>2</v>
      </c>
      <c r="C17" s="144" t="s">
        <v>46</v>
      </c>
      <c r="D17" s="144"/>
      <c r="E17" s="144"/>
      <c r="F17" s="144"/>
      <c r="G17" s="144"/>
      <c r="H17" s="132"/>
      <c r="I17" s="5"/>
      <c r="J17" s="7"/>
      <c r="K17" s="18"/>
      <c r="L17" s="5"/>
    </row>
    <row r="18" spans="1:13" s="10" customFormat="1" ht="12.75" customHeight="1" x14ac:dyDescent="0.25">
      <c r="A18" s="11"/>
      <c r="B18" s="109">
        <v>2.1</v>
      </c>
      <c r="C18" s="145" t="s">
        <v>72</v>
      </c>
      <c r="D18" s="145"/>
      <c r="E18" s="145"/>
      <c r="F18" s="145"/>
      <c r="G18" s="145"/>
      <c r="H18" s="110"/>
      <c r="I18" s="5"/>
      <c r="J18" s="7"/>
      <c r="K18" s="18"/>
      <c r="L18" s="5"/>
    </row>
    <row r="19" spans="1:13" s="10" customFormat="1" ht="12.75" customHeight="1" x14ac:dyDescent="0.25">
      <c r="A19" s="11"/>
      <c r="B19" s="109">
        <v>2.2000000000000002</v>
      </c>
      <c r="C19" s="145" t="s">
        <v>73</v>
      </c>
      <c r="D19" s="145"/>
      <c r="E19" s="145"/>
      <c r="F19" s="145"/>
      <c r="G19" s="145"/>
      <c r="H19" s="17"/>
      <c r="I19" s="5"/>
      <c r="J19" s="7"/>
      <c r="K19" s="18"/>
      <c r="L19" s="5"/>
    </row>
    <row r="20" spans="1:13" s="10" customFormat="1" ht="12.75" customHeight="1" x14ac:dyDescent="0.25">
      <c r="A20" s="11"/>
      <c r="B20" s="109">
        <v>2.2999999999999998</v>
      </c>
      <c r="C20" s="145" t="s">
        <v>74</v>
      </c>
      <c r="D20" s="145"/>
      <c r="E20" s="145"/>
      <c r="F20" s="145"/>
      <c r="G20" s="145"/>
      <c r="H20" s="17"/>
      <c r="I20" s="5"/>
      <c r="J20" s="7"/>
      <c r="K20" s="18"/>
      <c r="L20" s="5"/>
    </row>
    <row r="21" spans="1:13" s="10" customFormat="1" ht="12.75" customHeight="1" x14ac:dyDescent="0.25">
      <c r="A21" s="11"/>
      <c r="B21" s="109">
        <v>2.4</v>
      </c>
      <c r="C21" s="145" t="s">
        <v>75</v>
      </c>
      <c r="D21" s="145"/>
      <c r="E21" s="145"/>
      <c r="F21" s="145"/>
      <c r="G21" s="145"/>
      <c r="H21" s="111"/>
      <c r="I21" s="5"/>
      <c r="J21" s="7"/>
      <c r="K21" s="18"/>
      <c r="L21" s="5"/>
    </row>
    <row r="22" spans="1:13" s="10" customFormat="1" ht="12.75" customHeight="1" x14ac:dyDescent="0.25">
      <c r="A22" s="11"/>
      <c r="B22" s="109">
        <v>2.5</v>
      </c>
      <c r="C22" s="145" t="s">
        <v>76</v>
      </c>
      <c r="D22" s="145"/>
      <c r="E22" s="145"/>
      <c r="F22" s="145"/>
      <c r="G22" s="145"/>
      <c r="H22" s="17"/>
      <c r="I22" s="5"/>
      <c r="J22" s="7"/>
      <c r="K22" s="18"/>
      <c r="L22" s="5"/>
    </row>
    <row r="23" spans="1:13" s="10" customFormat="1" ht="12.75" customHeight="1" x14ac:dyDescent="0.25">
      <c r="A23" s="11"/>
      <c r="B23" s="109">
        <v>2.6</v>
      </c>
      <c r="C23" s="145" t="s">
        <v>77</v>
      </c>
      <c r="D23" s="145"/>
      <c r="E23" s="145"/>
      <c r="F23" s="145"/>
      <c r="G23" s="145"/>
      <c r="H23" s="17"/>
      <c r="I23" s="5"/>
      <c r="J23" s="7"/>
      <c r="K23" s="18"/>
      <c r="L23" s="5"/>
    </row>
    <row r="24" spans="1:13" s="10" customFormat="1" ht="12.75" customHeight="1" x14ac:dyDescent="0.25">
      <c r="A24" s="11"/>
      <c r="B24" s="109">
        <v>2.7</v>
      </c>
      <c r="C24" s="145" t="s">
        <v>78</v>
      </c>
      <c r="D24" s="145"/>
      <c r="E24" s="145"/>
      <c r="F24" s="145"/>
      <c r="G24" s="145"/>
      <c r="H24" s="110"/>
      <c r="I24" s="5"/>
      <c r="J24" s="7"/>
      <c r="K24" s="18"/>
      <c r="L24" s="5"/>
    </row>
    <row r="25" spans="1:13" s="10" customFormat="1" ht="27.75" customHeight="1" x14ac:dyDescent="0.25">
      <c r="A25" s="11"/>
      <c r="B25" s="131">
        <v>3</v>
      </c>
      <c r="C25" s="144" t="s">
        <v>81</v>
      </c>
      <c r="D25" s="144"/>
      <c r="E25" s="144"/>
      <c r="F25" s="144"/>
      <c r="G25" s="144"/>
      <c r="H25" s="132"/>
      <c r="I25" s="5"/>
      <c r="J25" s="7"/>
      <c r="L25" s="5"/>
    </row>
    <row r="26" spans="1:13" s="10" customFormat="1" ht="41.25" customHeight="1" x14ac:dyDescent="0.25">
      <c r="A26" s="11"/>
      <c r="B26" s="109">
        <v>3.1</v>
      </c>
      <c r="C26" s="145" t="s">
        <v>80</v>
      </c>
      <c r="D26" s="145"/>
      <c r="E26" s="145"/>
      <c r="F26" s="145"/>
      <c r="G26" s="145"/>
      <c r="H26" s="110"/>
      <c r="I26" s="5"/>
      <c r="J26" s="7"/>
      <c r="L26" s="5"/>
    </row>
    <row r="27" spans="1:13" s="10" customFormat="1" ht="51.75" customHeight="1" x14ac:dyDescent="0.25">
      <c r="A27" s="11"/>
      <c r="B27" s="109">
        <v>3.2</v>
      </c>
      <c r="C27" s="145" t="s">
        <v>79</v>
      </c>
      <c r="D27" s="145"/>
      <c r="E27" s="145"/>
      <c r="F27" s="145"/>
      <c r="G27" s="145"/>
      <c r="H27" s="17"/>
      <c r="I27" s="5"/>
      <c r="J27" s="7"/>
      <c r="L27" s="5"/>
    </row>
    <row r="28" spans="1:13" s="10" customFormat="1" ht="27" customHeight="1" x14ac:dyDescent="0.25">
      <c r="A28" s="11"/>
      <c r="B28" s="131">
        <v>4</v>
      </c>
      <c r="C28" s="144" t="s">
        <v>82</v>
      </c>
      <c r="D28" s="144"/>
      <c r="E28" s="144"/>
      <c r="F28" s="144"/>
      <c r="G28" s="144"/>
      <c r="H28" s="132"/>
      <c r="I28" s="5"/>
      <c r="J28" s="7"/>
      <c r="L28" s="5"/>
    </row>
    <row r="29" spans="1:13" s="10" customFormat="1" ht="13.8" thickBot="1" x14ac:dyDescent="0.3">
      <c r="A29" s="11"/>
      <c r="B29" s="149" t="s">
        <v>29</v>
      </c>
      <c r="C29" s="150"/>
      <c r="D29" s="150"/>
      <c r="E29" s="150"/>
      <c r="F29" s="150"/>
      <c r="G29" s="150"/>
      <c r="H29" s="140">
        <f>+H7+H17+H25+H28</f>
        <v>1644.9900000000002</v>
      </c>
      <c r="I29" s="126"/>
      <c r="J29" s="7"/>
      <c r="L29" s="5"/>
      <c r="M29" s="18"/>
    </row>
    <row r="30" spans="1:13" x14ac:dyDescent="0.25">
      <c r="A30" s="6"/>
      <c r="H30" s="69"/>
      <c r="I30" s="69"/>
      <c r="J30" s="114"/>
    </row>
    <row r="31" spans="1:13" x14ac:dyDescent="0.25">
      <c r="A31" s="6"/>
      <c r="H31" s="86"/>
      <c r="J31" s="7"/>
    </row>
    <row r="32" spans="1:13" x14ac:dyDescent="0.25">
      <c r="A32" s="6"/>
      <c r="H32" s="86"/>
      <c r="J32" s="7"/>
    </row>
    <row r="33" spans="1:14" x14ac:dyDescent="0.25">
      <c r="A33" s="6"/>
      <c r="H33" s="86"/>
      <c r="I33" s="69"/>
      <c r="J33" s="114"/>
    </row>
    <row r="34" spans="1:14" x14ac:dyDescent="0.25">
      <c r="A34" s="6"/>
      <c r="H34" s="86"/>
      <c r="J34" s="7"/>
    </row>
    <row r="35" spans="1:14" x14ac:dyDescent="0.25">
      <c r="A35" s="156"/>
      <c r="B35" s="157"/>
      <c r="C35" s="157"/>
      <c r="H35" s="105"/>
      <c r="J35" s="93"/>
    </row>
    <row r="36" spans="1:14" ht="76.2" customHeight="1" thickBot="1" x14ac:dyDescent="0.3">
      <c r="A36" s="154"/>
      <c r="B36" s="155"/>
      <c r="C36" s="155"/>
      <c r="D36" s="14"/>
      <c r="E36" s="14"/>
      <c r="F36" s="14"/>
      <c r="G36" s="106"/>
      <c r="H36" s="107"/>
      <c r="I36" s="106"/>
      <c r="J36" s="108"/>
      <c r="N36" s="69"/>
    </row>
    <row r="41" spans="1:14" x14ac:dyDescent="0.25">
      <c r="H41" s="69"/>
    </row>
    <row r="43" spans="1:14" x14ac:dyDescent="0.25">
      <c r="H43" s="69"/>
    </row>
  </sheetData>
  <mergeCells count="32">
    <mergeCell ref="A36:C36"/>
    <mergeCell ref="C8:G8"/>
    <mergeCell ref="C9:G9"/>
    <mergeCell ref="C11:G11"/>
    <mergeCell ref="C25:G25"/>
    <mergeCell ref="C28:G28"/>
    <mergeCell ref="A35:C35"/>
    <mergeCell ref="C18:G18"/>
    <mergeCell ref="C19:G19"/>
    <mergeCell ref="C20:G20"/>
    <mergeCell ref="C21:G21"/>
    <mergeCell ref="C22:G22"/>
    <mergeCell ref="C24:G24"/>
    <mergeCell ref="C10:G10"/>
    <mergeCell ref="B29:G29"/>
    <mergeCell ref="C3:J3"/>
    <mergeCell ref="C23:G23"/>
    <mergeCell ref="C26:G26"/>
    <mergeCell ref="C27:G27"/>
    <mergeCell ref="G4:H4"/>
    <mergeCell ref="G5:H5"/>
    <mergeCell ref="A1:J1"/>
    <mergeCell ref="B4:C4"/>
    <mergeCell ref="B5:C5"/>
    <mergeCell ref="C7:G7"/>
    <mergeCell ref="C17:G17"/>
    <mergeCell ref="C12:G12"/>
    <mergeCell ref="C13:G13"/>
    <mergeCell ref="C14:G14"/>
    <mergeCell ref="C15:G15"/>
    <mergeCell ref="C16:G16"/>
    <mergeCell ref="B6:H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6" tint="0.59999389629810485"/>
    <pageSetUpPr fitToPage="1"/>
  </sheetPr>
  <dimension ref="A1:Q26"/>
  <sheetViews>
    <sheetView view="pageLayout" zoomScale="70" zoomScaleNormal="55" zoomScaleSheetLayoutView="55" zoomScalePageLayoutView="70" workbookViewId="0">
      <selection activeCell="K25" sqref="K25"/>
    </sheetView>
  </sheetViews>
  <sheetFormatPr baseColWidth="10" defaultColWidth="16.33203125" defaultRowHeight="22.5" customHeight="1" x14ac:dyDescent="0.25"/>
  <cols>
    <col min="1" max="1" width="5.6640625" style="5" customWidth="1"/>
    <col min="2" max="2" width="47.44140625" style="5" bestFit="1" customWidth="1"/>
    <col min="3" max="8" width="16.33203125" style="5"/>
    <col min="9" max="9" width="19.5546875" style="5" customWidth="1"/>
    <col min="10" max="10" width="16.33203125" style="5" customWidth="1"/>
    <col min="11" max="11" width="38.5546875" style="5" customWidth="1"/>
    <col min="12" max="12" width="16.33203125" style="5" customWidth="1"/>
    <col min="13" max="16" width="9.5546875" style="5" customWidth="1"/>
    <col min="17" max="16384" width="16.33203125" style="5"/>
  </cols>
  <sheetData>
    <row r="1" spans="1:17" ht="22.5" customHeight="1" x14ac:dyDescent="0.25">
      <c r="A1" s="173" t="s">
        <v>42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/>
    </row>
    <row r="2" spans="1:17" ht="22.5" customHeight="1" thickBot="1" x14ac:dyDescent="0.3">
      <c r="A2" s="6"/>
      <c r="L2" s="7"/>
    </row>
    <row r="3" spans="1:17" s="10" customFormat="1" ht="34.5" customHeight="1" x14ac:dyDescent="0.3">
      <c r="A3" s="8"/>
      <c r="B3" s="9" t="s">
        <v>38</v>
      </c>
      <c r="C3" s="151" t="str">
        <f>+PRESUPUESTO!C3</f>
        <v>FISCALIZACIÓN DE LA CONSTRUCCIÓN DEL SISTEMA DE ALCANTARILLADO SANITARIO Y PLUVAL DEL BARRIO SANGAY, PERTENECIENTE AL CANTÓN MORONA, PROVINCIA DE MORONA SANTIAGO</v>
      </c>
      <c r="D3" s="151"/>
      <c r="E3" s="151"/>
      <c r="F3" s="151"/>
      <c r="G3" s="151"/>
      <c r="H3" s="151"/>
      <c r="I3" s="151"/>
      <c r="J3" s="151"/>
      <c r="K3" s="151"/>
      <c r="L3" s="78"/>
    </row>
    <row r="4" spans="1:17" s="10" customFormat="1" ht="22.5" customHeight="1" x14ac:dyDescent="0.25">
      <c r="A4" s="11"/>
      <c r="B4" s="141" t="str">
        <f>+PRESUPUESTO!B4</f>
        <v>Plazo de ejecución (MESES)</v>
      </c>
      <c r="C4" s="141"/>
      <c r="D4" s="133">
        <v>14</v>
      </c>
      <c r="E4" s="133"/>
      <c r="F4" s="5"/>
      <c r="G4" s="5"/>
      <c r="H4" s="141"/>
      <c r="I4" s="141"/>
      <c r="J4" s="64"/>
      <c r="L4" s="12"/>
    </row>
    <row r="5" spans="1:17" ht="22.5" customHeight="1" thickBot="1" x14ac:dyDescent="0.35">
      <c r="A5" s="13"/>
      <c r="B5" s="142" t="str">
        <f>+PRESUPUESTO!B5</f>
        <v>Porcentaje de anticipo</v>
      </c>
      <c r="C5" s="142"/>
      <c r="D5" s="134">
        <f>+PRESUPUESTO!D5</f>
        <v>0.35</v>
      </c>
      <c r="E5" s="134"/>
      <c r="F5" s="14"/>
      <c r="G5" s="14"/>
      <c r="H5" s="153"/>
      <c r="I5" s="153"/>
      <c r="J5" s="95"/>
      <c r="K5" s="77"/>
      <c r="L5" s="79"/>
    </row>
    <row r="6" spans="1:17" ht="22.5" customHeight="1" x14ac:dyDescent="0.25">
      <c r="A6" s="6"/>
      <c r="B6" s="16"/>
      <c r="L6" s="7"/>
    </row>
    <row r="7" spans="1:17" ht="22.5" customHeight="1" x14ac:dyDescent="0.25">
      <c r="A7" s="6"/>
      <c r="K7" s="75"/>
      <c r="L7" s="7"/>
    </row>
    <row r="8" spans="1:17" s="10" customFormat="1" ht="22.5" customHeight="1" x14ac:dyDescent="0.25">
      <c r="A8" s="90"/>
      <c r="B8" s="91" t="s">
        <v>45</v>
      </c>
      <c r="D8" s="64"/>
      <c r="E8" s="64"/>
      <c r="F8" s="65"/>
      <c r="G8" s="27"/>
      <c r="K8" s="76"/>
      <c r="L8" s="12"/>
      <c r="M8" s="5"/>
      <c r="N8" s="5"/>
      <c r="O8" s="5"/>
      <c r="P8" s="5"/>
    </row>
    <row r="9" spans="1:17" s="10" customFormat="1" ht="22.5" customHeight="1" x14ac:dyDescent="0.25">
      <c r="A9" s="11"/>
      <c r="B9" s="161" t="s">
        <v>1</v>
      </c>
      <c r="C9" s="161" t="s">
        <v>6</v>
      </c>
      <c r="D9" s="161" t="s">
        <v>2</v>
      </c>
      <c r="E9" s="162" t="s">
        <v>3</v>
      </c>
      <c r="F9" s="162" t="s">
        <v>4</v>
      </c>
      <c r="G9" s="162" t="s">
        <v>5</v>
      </c>
      <c r="H9" s="160" t="s">
        <v>60</v>
      </c>
      <c r="I9" s="119"/>
      <c r="L9" s="12"/>
      <c r="M9" s="5"/>
      <c r="N9" s="5"/>
      <c r="O9" s="5"/>
      <c r="P9" s="5"/>
    </row>
    <row r="10" spans="1:17" s="10" customFormat="1" ht="22.5" customHeight="1" x14ac:dyDescent="0.25">
      <c r="A10" s="11"/>
      <c r="B10" s="161" t="s">
        <v>1</v>
      </c>
      <c r="C10" s="161"/>
      <c r="D10" s="161" t="s">
        <v>2</v>
      </c>
      <c r="E10" s="163"/>
      <c r="F10" s="163"/>
      <c r="G10" s="163"/>
      <c r="H10" s="160"/>
      <c r="I10" s="119"/>
      <c r="L10" s="12"/>
      <c r="M10" s="5"/>
      <c r="N10" s="5"/>
      <c r="O10" s="5"/>
      <c r="P10" s="5"/>
    </row>
    <row r="11" spans="1:17" s="10" customFormat="1" ht="22.5" customHeight="1" x14ac:dyDescent="0.25">
      <c r="A11" s="6">
        <v>1</v>
      </c>
      <c r="B11" s="101" t="s">
        <v>62</v>
      </c>
      <c r="C11" s="92">
        <v>1</v>
      </c>
      <c r="D11" s="34">
        <v>1</v>
      </c>
      <c r="E11" s="34">
        <f>+D4</f>
        <v>14</v>
      </c>
      <c r="F11" s="35">
        <v>0</v>
      </c>
      <c r="G11" s="58">
        <f>+C11*D11*E11*F11</f>
        <v>0</v>
      </c>
      <c r="H11" s="57" t="s">
        <v>61</v>
      </c>
      <c r="I11" s="120"/>
      <c r="L11" s="12"/>
      <c r="M11" s="5"/>
      <c r="N11" s="5"/>
      <c r="O11" s="5"/>
      <c r="P11" s="5"/>
    </row>
    <row r="12" spans="1:17" s="54" customFormat="1" ht="22.5" customHeight="1" x14ac:dyDescent="0.25">
      <c r="A12" s="100">
        <v>2</v>
      </c>
      <c r="B12" s="101" t="s">
        <v>52</v>
      </c>
      <c r="C12" s="92">
        <v>1</v>
      </c>
      <c r="D12" s="34">
        <v>1</v>
      </c>
      <c r="E12" s="34">
        <f>+D4</f>
        <v>14</v>
      </c>
      <c r="F12" s="35">
        <v>0</v>
      </c>
      <c r="G12" s="58">
        <f>+C12*D12*E12*F12</f>
        <v>0</v>
      </c>
      <c r="H12" s="57" t="s">
        <v>61</v>
      </c>
      <c r="I12" s="120"/>
      <c r="K12" s="10"/>
      <c r="L12" s="12"/>
      <c r="M12" s="5"/>
      <c r="N12" s="5"/>
      <c r="O12" s="5"/>
      <c r="P12" s="5"/>
      <c r="Q12" s="10"/>
    </row>
    <row r="13" spans="1:17" s="10" customFormat="1" ht="22.5" customHeight="1" x14ac:dyDescent="0.25">
      <c r="A13" s="6">
        <v>3</v>
      </c>
      <c r="B13" s="101" t="s">
        <v>89</v>
      </c>
      <c r="C13" s="115">
        <v>1</v>
      </c>
      <c r="D13" s="33">
        <v>1</v>
      </c>
      <c r="E13" s="34">
        <f>+D4</f>
        <v>14</v>
      </c>
      <c r="F13" s="97">
        <v>0</v>
      </c>
      <c r="G13" s="97">
        <f>+D13*E13*F13*C13</f>
        <v>0</v>
      </c>
      <c r="H13" s="57" t="s">
        <v>61</v>
      </c>
      <c r="I13" s="119"/>
      <c r="L13" s="12"/>
      <c r="M13" s="5"/>
      <c r="N13" s="5"/>
      <c r="O13" s="5"/>
      <c r="P13" s="5"/>
    </row>
    <row r="14" spans="1:17" s="10" customFormat="1" ht="22.5" customHeight="1" x14ac:dyDescent="0.25">
      <c r="A14" s="6">
        <v>4</v>
      </c>
      <c r="B14" s="101" t="s">
        <v>63</v>
      </c>
      <c r="C14" s="115">
        <v>1</v>
      </c>
      <c r="D14" s="33">
        <v>1</v>
      </c>
      <c r="E14" s="34">
        <f>+D4</f>
        <v>14</v>
      </c>
      <c r="F14" s="97">
        <v>0</v>
      </c>
      <c r="G14" s="97">
        <f>+D14*E14*F14*C14</f>
        <v>0</v>
      </c>
      <c r="H14" s="57" t="s">
        <v>61</v>
      </c>
      <c r="L14" s="12"/>
      <c r="M14" s="5"/>
      <c r="N14" s="5"/>
      <c r="O14" s="5"/>
      <c r="P14" s="5"/>
    </row>
    <row r="15" spans="1:17" s="10" customFormat="1" ht="22.5" customHeight="1" x14ac:dyDescent="0.25">
      <c r="A15" s="11"/>
      <c r="F15" s="135" t="s">
        <v>30</v>
      </c>
      <c r="G15" s="136">
        <f>SUM(G11:G14)</f>
        <v>0</v>
      </c>
      <c r="H15" s="74"/>
      <c r="L15" s="12"/>
      <c r="M15" s="5"/>
      <c r="N15" s="5"/>
      <c r="O15" s="5"/>
      <c r="P15" s="5"/>
    </row>
    <row r="16" spans="1:17" s="10" customFormat="1" ht="22.5" customHeight="1" x14ac:dyDescent="0.25">
      <c r="A16" s="90"/>
      <c r="B16" s="91" t="s">
        <v>49</v>
      </c>
      <c r="L16" s="12"/>
      <c r="M16" s="5"/>
      <c r="N16" s="5"/>
      <c r="O16" s="5"/>
      <c r="P16" s="5"/>
    </row>
    <row r="17" spans="1:16" s="24" customFormat="1" ht="26.4" customHeight="1" x14ac:dyDescent="0.25">
      <c r="A17" s="89"/>
      <c r="B17" s="160" t="s">
        <v>17</v>
      </c>
      <c r="C17" s="160" t="s">
        <v>0</v>
      </c>
      <c r="D17" s="160" t="s">
        <v>3</v>
      </c>
      <c r="E17" s="161" t="s">
        <v>6</v>
      </c>
      <c r="F17" s="1" t="s">
        <v>14</v>
      </c>
      <c r="G17" s="164"/>
      <c r="H17" s="165"/>
      <c r="I17" s="165"/>
      <c r="J17" s="166"/>
      <c r="K17" s="161" t="s">
        <v>16</v>
      </c>
      <c r="L17" s="80"/>
      <c r="M17" s="5"/>
      <c r="N17" s="5"/>
      <c r="O17" s="5"/>
      <c r="P17" s="5"/>
    </row>
    <row r="18" spans="1:16" s="24" customFormat="1" ht="22.5" customHeight="1" x14ac:dyDescent="0.25">
      <c r="A18" s="89"/>
      <c r="B18" s="160"/>
      <c r="C18" s="160"/>
      <c r="D18" s="160"/>
      <c r="E18" s="161"/>
      <c r="F18" s="66">
        <v>0.17599999999999999</v>
      </c>
      <c r="G18" s="167"/>
      <c r="H18" s="168"/>
      <c r="I18" s="168"/>
      <c r="J18" s="169"/>
      <c r="K18" s="161"/>
      <c r="L18" s="80"/>
    </row>
    <row r="19" spans="1:16" s="24" customFormat="1" ht="22.5" customHeight="1" x14ac:dyDescent="0.25">
      <c r="A19" s="89">
        <v>1</v>
      </c>
      <c r="B19" s="32" t="str">
        <f>+B11</f>
        <v>Director de Fiscalización</v>
      </c>
      <c r="C19" s="67">
        <f>+F11</f>
        <v>0</v>
      </c>
      <c r="D19" s="33">
        <f>+E11</f>
        <v>14</v>
      </c>
      <c r="E19" s="92">
        <v>1</v>
      </c>
      <c r="F19" s="68">
        <f>+ROUND((C19*$F$18)*D19,2)</f>
        <v>0</v>
      </c>
      <c r="G19" s="170"/>
      <c r="H19" s="171"/>
      <c r="I19" s="171"/>
      <c r="J19" s="172"/>
      <c r="K19" s="58">
        <f>+F19+G19+H19+I19+J19</f>
        <v>0</v>
      </c>
      <c r="L19" s="80"/>
    </row>
    <row r="20" spans="1:16" s="24" customFormat="1" ht="31.2" customHeight="1" x14ac:dyDescent="0.25">
      <c r="A20" s="89"/>
      <c r="B20" s="160" t="s">
        <v>17</v>
      </c>
      <c r="C20" s="160" t="s">
        <v>0</v>
      </c>
      <c r="D20" s="160" t="s">
        <v>3</v>
      </c>
      <c r="E20" s="161" t="s">
        <v>6</v>
      </c>
      <c r="F20" s="1" t="s">
        <v>14</v>
      </c>
      <c r="G20" s="123"/>
      <c r="H20" s="160" t="s">
        <v>7</v>
      </c>
      <c r="I20" s="1" t="s">
        <v>39</v>
      </c>
      <c r="J20" s="160" t="s">
        <v>15</v>
      </c>
      <c r="K20" s="161" t="s">
        <v>16</v>
      </c>
      <c r="L20" s="80"/>
    </row>
    <row r="21" spans="1:16" s="24" customFormat="1" ht="22.5" customHeight="1" x14ac:dyDescent="0.25">
      <c r="A21" s="89"/>
      <c r="B21" s="160"/>
      <c r="C21" s="160"/>
      <c r="D21" s="160"/>
      <c r="E21" s="161"/>
      <c r="F21" s="66">
        <v>0.1115</v>
      </c>
      <c r="G21" s="124"/>
      <c r="H21" s="160"/>
      <c r="I21" s="4">
        <v>470</v>
      </c>
      <c r="J21" s="160"/>
      <c r="K21" s="161"/>
      <c r="L21" s="80"/>
    </row>
    <row r="22" spans="1:16" s="24" customFormat="1" ht="22.5" customHeight="1" x14ac:dyDescent="0.25">
      <c r="A22" s="89">
        <v>2</v>
      </c>
      <c r="B22" s="101" t="str">
        <f>+B12</f>
        <v>Residente de Fiscalizacion</v>
      </c>
      <c r="C22" s="67">
        <f>+F12</f>
        <v>0</v>
      </c>
      <c r="D22" s="34">
        <v>14</v>
      </c>
      <c r="E22" s="92">
        <f>+C12</f>
        <v>1</v>
      </c>
      <c r="F22" s="68">
        <f>+ROUND((C22*$F$21)*D22,2)</f>
        <v>0</v>
      </c>
      <c r="G22" s="125"/>
      <c r="H22" s="68">
        <f>ROUND((C22/12)*D22,2)</f>
        <v>0</v>
      </c>
      <c r="I22" s="57">
        <f>ROUND(($I$21/12)*D22,2)</f>
        <v>548.33000000000004</v>
      </c>
      <c r="J22" s="68">
        <f>ROUND((C22/24)*D22,2)</f>
        <v>0</v>
      </c>
      <c r="K22" s="58">
        <f t="shared" ref="K22:K24" si="0">+F22+G22+H22+I22+J22</f>
        <v>548.33000000000004</v>
      </c>
      <c r="L22" s="80"/>
    </row>
    <row r="23" spans="1:16" s="24" customFormat="1" ht="22.5" customHeight="1" x14ac:dyDescent="0.25">
      <c r="A23" s="89">
        <v>3</v>
      </c>
      <c r="B23" s="101" t="str">
        <f>+B13</f>
        <v>Topografo</v>
      </c>
      <c r="C23" s="67">
        <f>+F13</f>
        <v>0</v>
      </c>
      <c r="D23" s="34">
        <f>+E13</f>
        <v>14</v>
      </c>
      <c r="E23" s="92">
        <f>+C13</f>
        <v>1</v>
      </c>
      <c r="F23" s="68">
        <f>+ROUND((C23*$F$21)*D23,2)</f>
        <v>0</v>
      </c>
      <c r="G23" s="125"/>
      <c r="H23" s="68">
        <f>ROUND((C23/12)*D23,2)*E23</f>
        <v>0</v>
      </c>
      <c r="I23" s="57">
        <f>ROUND(($I$21/12)*D23,2)</f>
        <v>548.33000000000004</v>
      </c>
      <c r="J23" s="68">
        <f>ROUND((C23/24)*D23,2)*E23</f>
        <v>0</v>
      </c>
      <c r="K23" s="97">
        <f t="shared" si="0"/>
        <v>548.33000000000004</v>
      </c>
      <c r="L23" s="80"/>
    </row>
    <row r="24" spans="1:16" s="24" customFormat="1" ht="22.5" customHeight="1" x14ac:dyDescent="0.25">
      <c r="A24" s="89">
        <v>4</v>
      </c>
      <c r="B24" s="101" t="str">
        <f>+B14</f>
        <v>Ingeniero Ambiental</v>
      </c>
      <c r="C24" s="67">
        <f>+F14</f>
        <v>0</v>
      </c>
      <c r="D24" s="34">
        <f>+E14</f>
        <v>14</v>
      </c>
      <c r="E24" s="92">
        <f>+C14</f>
        <v>1</v>
      </c>
      <c r="F24" s="68">
        <f>+ROUND((C24*$F$21)*D24,2)*C14</f>
        <v>0</v>
      </c>
      <c r="G24" s="125"/>
      <c r="H24" s="68">
        <f>ROUND((C24/12)*D24,2)*C14</f>
        <v>0</v>
      </c>
      <c r="I24" s="57">
        <f>ROUND(($I$21/12)*D24,2)*C14</f>
        <v>548.33000000000004</v>
      </c>
      <c r="J24" s="68">
        <f>ROUND((C24/24)*D24,2)*C14</f>
        <v>0</v>
      </c>
      <c r="K24" s="97">
        <f t="shared" si="0"/>
        <v>548.33000000000004</v>
      </c>
      <c r="L24" s="80"/>
    </row>
    <row r="25" spans="1:16" ht="22.5" customHeight="1" x14ac:dyDescent="0.25">
      <c r="A25" s="89"/>
      <c r="B25" s="24"/>
      <c r="D25" s="10"/>
      <c r="E25" s="10"/>
      <c r="F25" s="69"/>
      <c r="J25" s="135" t="s">
        <v>31</v>
      </c>
      <c r="K25" s="136">
        <f>SUM(K19:K24)</f>
        <v>1644.9900000000002</v>
      </c>
      <c r="L25" s="81"/>
    </row>
    <row r="26" spans="1:16" ht="22.5" customHeight="1" thickBot="1" x14ac:dyDescent="0.3">
      <c r="A26" s="158"/>
      <c r="B26" s="159"/>
      <c r="C26" s="159"/>
      <c r="D26" s="22"/>
      <c r="E26" s="22"/>
      <c r="F26" s="22"/>
      <c r="G26" s="23"/>
      <c r="H26" s="159"/>
      <c r="I26" s="159"/>
      <c r="J26" s="159"/>
      <c r="K26" s="88"/>
      <c r="L26" s="108"/>
    </row>
  </sheetData>
  <mergeCells count="28">
    <mergeCell ref="K20:K21"/>
    <mergeCell ref="G17:J19"/>
    <mergeCell ref="A1:L1"/>
    <mergeCell ref="H9:H10"/>
    <mergeCell ref="B17:B18"/>
    <mergeCell ref="C17:C18"/>
    <mergeCell ref="D17:D18"/>
    <mergeCell ref="K17:K18"/>
    <mergeCell ref="B9:B10"/>
    <mergeCell ref="C9:C10"/>
    <mergeCell ref="D9:D10"/>
    <mergeCell ref="F9:F10"/>
    <mergeCell ref="G9:G10"/>
    <mergeCell ref="C3:K3"/>
    <mergeCell ref="A26:C26"/>
    <mergeCell ref="H26:J26"/>
    <mergeCell ref="B4:C4"/>
    <mergeCell ref="H4:I4"/>
    <mergeCell ref="B5:C5"/>
    <mergeCell ref="H5:I5"/>
    <mergeCell ref="B20:B21"/>
    <mergeCell ref="C20:C21"/>
    <mergeCell ref="D20:D21"/>
    <mergeCell ref="H20:H21"/>
    <mergeCell ref="J20:J21"/>
    <mergeCell ref="E17:E18"/>
    <mergeCell ref="E20:E21"/>
    <mergeCell ref="E9:E10"/>
  </mergeCells>
  <phoneticPr fontId="1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6" tint="0.59999389629810485"/>
  </sheetPr>
  <dimension ref="A1:K37"/>
  <sheetViews>
    <sheetView view="pageLayout" zoomScale="70" zoomScaleNormal="55" zoomScaleSheetLayoutView="90" zoomScalePageLayoutView="70" workbookViewId="0">
      <selection activeCell="B29" sqref="B29"/>
    </sheetView>
  </sheetViews>
  <sheetFormatPr baseColWidth="10" defaultColWidth="16.33203125" defaultRowHeight="13.2" x14ac:dyDescent="0.25"/>
  <cols>
    <col min="1" max="1" width="11.44140625" style="5" customWidth="1"/>
    <col min="2" max="2" width="43.33203125" style="5" customWidth="1"/>
    <col min="3" max="9" width="16.33203125" style="5"/>
    <col min="10" max="10" width="33.33203125" style="5" bestFit="1" customWidth="1"/>
    <col min="11" max="16384" width="16.33203125" style="5"/>
  </cols>
  <sheetData>
    <row r="1" spans="1:11" ht="30.75" customHeight="1" thickBot="1" x14ac:dyDescent="0.3">
      <c r="A1" s="183" t="s">
        <v>42</v>
      </c>
      <c r="B1" s="184"/>
      <c r="C1" s="184"/>
      <c r="D1" s="184"/>
      <c r="E1" s="184"/>
      <c r="F1" s="184"/>
      <c r="G1" s="184"/>
      <c r="H1" s="184"/>
      <c r="I1" s="184"/>
      <c r="J1" s="185"/>
    </row>
    <row r="2" spans="1:11" ht="13.8" thickBot="1" x14ac:dyDescent="0.3">
      <c r="A2" s="6"/>
      <c r="J2" s="7"/>
    </row>
    <row r="3" spans="1:11" s="10" customFormat="1" ht="34.200000000000003" customHeight="1" x14ac:dyDescent="0.3">
      <c r="A3" s="8"/>
      <c r="B3" s="9" t="s">
        <v>38</v>
      </c>
      <c r="C3" s="151" t="str">
        <f>+PRESUPUESTO!C3</f>
        <v>FISCALIZACIÓN DE LA CONSTRUCCIÓN DEL SISTEMA DE ALCANTARILLADO SANITARIO Y PLUVAL DEL BARRIO SANGAY, PERTENECIENTE AL CANTÓN MORONA, PROVINCIA DE MORONA SANTIAGO</v>
      </c>
      <c r="D3" s="151"/>
      <c r="E3" s="151"/>
      <c r="F3" s="151"/>
      <c r="G3" s="151"/>
      <c r="H3" s="151"/>
      <c r="I3" s="151"/>
      <c r="J3" s="152"/>
    </row>
    <row r="4" spans="1:11" s="10" customFormat="1" ht="26.4" customHeight="1" x14ac:dyDescent="0.25">
      <c r="A4" s="11"/>
      <c r="B4" s="141" t="str">
        <f>+PRESUPUESTO!B4</f>
        <v>Plazo de ejecución (MESES)</v>
      </c>
      <c r="C4" s="141"/>
      <c r="D4" s="133">
        <f>+PRESUPUESTO!D4</f>
        <v>14</v>
      </c>
      <c r="E4" s="5"/>
      <c r="F4" s="5"/>
      <c r="G4" s="141"/>
      <c r="H4" s="141"/>
      <c r="I4" s="64"/>
      <c r="J4" s="12"/>
    </row>
    <row r="5" spans="1:11" ht="21" customHeight="1" thickBot="1" x14ac:dyDescent="0.3">
      <c r="A5" s="13"/>
      <c r="B5" s="142" t="str">
        <f>+PRESUPUESTO!B5</f>
        <v>Porcentaje de anticipo</v>
      </c>
      <c r="C5" s="142"/>
      <c r="D5" s="134">
        <f>+PRESUPUESTO!D5</f>
        <v>0.35</v>
      </c>
      <c r="E5" s="14"/>
      <c r="F5" s="14"/>
      <c r="G5" s="153"/>
      <c r="H5" s="153"/>
      <c r="I5" s="96"/>
      <c r="J5" s="15"/>
    </row>
    <row r="6" spans="1:11" ht="21" customHeight="1" x14ac:dyDescent="0.25">
      <c r="A6" s="6"/>
      <c r="B6" s="16"/>
      <c r="J6" s="7"/>
    </row>
    <row r="7" spans="1:11" s="10" customFormat="1" x14ac:dyDescent="0.3">
      <c r="A7" s="25"/>
      <c r="B7" s="26" t="s">
        <v>55</v>
      </c>
      <c r="J7" s="12"/>
    </row>
    <row r="8" spans="1:11" s="10" customFormat="1" x14ac:dyDescent="0.3">
      <c r="A8" s="11"/>
      <c r="B8" s="1" t="s">
        <v>13</v>
      </c>
      <c r="C8" s="1" t="s">
        <v>8</v>
      </c>
      <c r="D8" s="28" t="s">
        <v>40</v>
      </c>
      <c r="E8" s="1" t="s">
        <v>2</v>
      </c>
      <c r="F8" s="1" t="s">
        <v>11</v>
      </c>
      <c r="G8" s="1" t="s">
        <v>12</v>
      </c>
      <c r="H8" s="112"/>
      <c r="J8" s="12"/>
    </row>
    <row r="9" spans="1:11" s="10" customFormat="1" ht="12.75" customHeight="1" x14ac:dyDescent="0.3">
      <c r="A9" s="11"/>
      <c r="B9" s="2" t="str">
        <f>'REM Y CARGAS SOC'!B11</f>
        <v>Director de Fiscalización</v>
      </c>
      <c r="C9" s="4" t="s">
        <v>47</v>
      </c>
      <c r="D9" s="62">
        <v>0</v>
      </c>
      <c r="E9" s="4">
        <v>18</v>
      </c>
      <c r="F9" s="4">
        <v>15</v>
      </c>
      <c r="G9" s="63">
        <f>+D9*E9*F9</f>
        <v>0</v>
      </c>
      <c r="H9" s="113"/>
      <c r="J9" s="12"/>
    </row>
    <row r="10" spans="1:11" s="10" customFormat="1" ht="12.75" customHeight="1" x14ac:dyDescent="0.3">
      <c r="A10" s="11"/>
      <c r="B10" s="2" t="str">
        <f>'REM Y CARGAS SOC'!B12</f>
        <v>Residente de Fiscalizacion</v>
      </c>
      <c r="C10" s="4" t="s">
        <v>47</v>
      </c>
      <c r="D10" s="62">
        <v>0</v>
      </c>
      <c r="E10" s="4">
        <f>+E9</f>
        <v>18</v>
      </c>
      <c r="F10" s="4">
        <f>+F9</f>
        <v>15</v>
      </c>
      <c r="G10" s="63">
        <f t="shared" ref="G10:G11" si="0">+D10*E10*F10</f>
        <v>0</v>
      </c>
      <c r="H10" s="113"/>
      <c r="J10" s="12"/>
    </row>
    <row r="11" spans="1:11" s="10" customFormat="1" ht="12.75" customHeight="1" x14ac:dyDescent="0.3">
      <c r="A11" s="11"/>
      <c r="B11" s="2" t="str">
        <f>'REM Y CARGAS SOC'!B13</f>
        <v>Topografo</v>
      </c>
      <c r="C11" s="4" t="s">
        <v>47</v>
      </c>
      <c r="D11" s="62">
        <v>0</v>
      </c>
      <c r="E11" s="4">
        <v>10</v>
      </c>
      <c r="F11" s="4">
        <v>15</v>
      </c>
      <c r="G11" s="63">
        <f t="shared" si="0"/>
        <v>0</v>
      </c>
      <c r="H11" s="113"/>
      <c r="J11" s="12"/>
    </row>
    <row r="12" spans="1:11" s="10" customFormat="1" ht="12.75" customHeight="1" x14ac:dyDescent="0.3">
      <c r="A12" s="11"/>
      <c r="B12" s="2" t="str">
        <f>'REM Y CARGAS SOC'!B14</f>
        <v>Ingeniero Ambiental</v>
      </c>
      <c r="C12" s="4" t="s">
        <v>47</v>
      </c>
      <c r="D12" s="62"/>
      <c r="E12" s="4"/>
      <c r="F12" s="4"/>
      <c r="G12" s="63"/>
      <c r="H12" s="113"/>
      <c r="J12" s="12"/>
    </row>
    <row r="13" spans="1:11" s="10" customFormat="1" x14ac:dyDescent="0.3">
      <c r="A13" s="11"/>
      <c r="C13" s="27"/>
      <c r="F13" s="135" t="s">
        <v>32</v>
      </c>
      <c r="G13" s="137">
        <f>SUM(G9:G12)</f>
        <v>0</v>
      </c>
      <c r="H13" s="27"/>
      <c r="I13" s="74"/>
      <c r="J13" s="12"/>
    </row>
    <row r="14" spans="1:11" ht="22.5" customHeight="1" x14ac:dyDescent="0.25">
      <c r="A14" s="6"/>
      <c r="J14" s="7"/>
      <c r="K14" s="26"/>
    </row>
    <row r="15" spans="1:11" x14ac:dyDescent="0.25">
      <c r="A15" s="176"/>
      <c r="B15" s="177"/>
      <c r="C15" s="177"/>
      <c r="D15" s="177"/>
      <c r="E15" s="177"/>
      <c r="F15" s="177"/>
      <c r="G15" s="177"/>
      <c r="H15" s="177"/>
      <c r="I15" s="177"/>
      <c r="J15" s="178"/>
    </row>
    <row r="16" spans="1:11" x14ac:dyDescent="0.25">
      <c r="A16" s="59"/>
      <c r="B16" s="60"/>
      <c r="C16" s="60"/>
      <c r="D16" s="60"/>
      <c r="E16" s="60"/>
      <c r="F16" s="60"/>
      <c r="G16" s="60"/>
      <c r="H16" s="60"/>
      <c r="I16" s="60"/>
      <c r="J16" s="61"/>
    </row>
    <row r="17" spans="1:10" x14ac:dyDescent="0.25">
      <c r="A17" s="59"/>
      <c r="B17" s="60"/>
      <c r="C17" s="60"/>
      <c r="D17" s="60"/>
      <c r="E17" s="60"/>
      <c r="F17" s="60"/>
      <c r="G17" s="60"/>
      <c r="H17" s="60"/>
      <c r="I17" s="60"/>
      <c r="J17" s="61"/>
    </row>
    <row r="18" spans="1:10" x14ac:dyDescent="0.25">
      <c r="A18" s="6"/>
      <c r="J18" s="7"/>
    </row>
    <row r="19" spans="1:10" x14ac:dyDescent="0.25">
      <c r="A19" s="179"/>
      <c r="B19" s="180"/>
      <c r="C19" s="180"/>
      <c r="G19" s="180"/>
      <c r="H19" s="180"/>
      <c r="I19" s="180"/>
      <c r="J19" s="7"/>
    </row>
    <row r="20" spans="1:10" ht="15" customHeight="1" x14ac:dyDescent="0.25">
      <c r="A20" s="181"/>
      <c r="B20" s="182"/>
      <c r="C20" s="182"/>
      <c r="D20" s="19"/>
      <c r="E20" s="19"/>
      <c r="F20" s="20"/>
      <c r="G20" s="182"/>
      <c r="H20" s="182"/>
      <c r="I20" s="182"/>
      <c r="J20" s="21"/>
    </row>
    <row r="21" spans="1:10" ht="13.8" thickBot="1" x14ac:dyDescent="0.3">
      <c r="A21" s="158"/>
      <c r="B21" s="159"/>
      <c r="C21" s="159"/>
      <c r="D21" s="22"/>
      <c r="E21" s="22"/>
      <c r="F21" s="23"/>
      <c r="G21" s="159"/>
      <c r="H21" s="159"/>
      <c r="I21" s="159"/>
      <c r="J21" s="87"/>
    </row>
    <row r="22" spans="1:10" x14ac:dyDescent="0.25">
      <c r="A22" s="6"/>
      <c r="B22" s="16"/>
      <c r="J22" s="7"/>
    </row>
    <row r="23" spans="1:10" x14ac:dyDescent="0.25">
      <c r="A23" s="25"/>
      <c r="B23" s="26" t="s">
        <v>59</v>
      </c>
      <c r="C23" s="10"/>
      <c r="D23" s="10"/>
      <c r="E23" s="10"/>
      <c r="F23" s="10"/>
      <c r="G23" s="10"/>
      <c r="H23" s="10"/>
      <c r="I23" s="10"/>
      <c r="J23" s="12"/>
    </row>
    <row r="24" spans="1:10" x14ac:dyDescent="0.25">
      <c r="A24" s="11"/>
      <c r="B24" s="1" t="s">
        <v>13</v>
      </c>
      <c r="C24" s="1" t="s">
        <v>8</v>
      </c>
      <c r="D24" s="28" t="s">
        <v>40</v>
      </c>
      <c r="E24" s="1" t="s">
        <v>2</v>
      </c>
      <c r="F24" s="1" t="s">
        <v>56</v>
      </c>
      <c r="G24" s="1" t="s">
        <v>57</v>
      </c>
      <c r="H24" s="1" t="s">
        <v>12</v>
      </c>
      <c r="I24" s="112"/>
      <c r="J24" s="12"/>
    </row>
    <row r="25" spans="1:10" x14ac:dyDescent="0.25">
      <c r="A25" s="11"/>
      <c r="B25" s="2" t="str">
        <f>+B9</f>
        <v>Director de Fiscalización</v>
      </c>
      <c r="C25" s="4" t="s">
        <v>47</v>
      </c>
      <c r="D25" s="62">
        <v>0</v>
      </c>
      <c r="E25" s="4">
        <v>3</v>
      </c>
      <c r="F25" s="4">
        <v>396</v>
      </c>
      <c r="G25" s="4">
        <v>3.25</v>
      </c>
      <c r="H25" s="63">
        <f>+D25*E25*F25*G25</f>
        <v>0</v>
      </c>
      <c r="I25" s="113"/>
      <c r="J25" s="12"/>
    </row>
    <row r="26" spans="1:10" x14ac:dyDescent="0.25">
      <c r="A26" s="11"/>
      <c r="B26" s="2" t="str">
        <f>+B10</f>
        <v>Residente de Fiscalizacion</v>
      </c>
      <c r="C26" s="4" t="s">
        <v>47</v>
      </c>
      <c r="D26" s="62">
        <v>0</v>
      </c>
      <c r="E26" s="4">
        <v>3</v>
      </c>
      <c r="F26" s="4">
        <f>+F25</f>
        <v>396</v>
      </c>
      <c r="G26" s="4">
        <v>3.25</v>
      </c>
      <c r="H26" s="63">
        <f>+D26*E26*F26*G26</f>
        <v>0</v>
      </c>
      <c r="I26" s="113"/>
      <c r="J26" s="12"/>
    </row>
    <row r="27" spans="1:10" x14ac:dyDescent="0.25">
      <c r="A27" s="11"/>
      <c r="B27" s="2" t="str">
        <f>+B11</f>
        <v>Topografo</v>
      </c>
      <c r="C27" s="4" t="s">
        <v>47</v>
      </c>
      <c r="D27" s="62">
        <v>0</v>
      </c>
      <c r="E27" s="4">
        <v>3</v>
      </c>
      <c r="F27" s="4">
        <v>176</v>
      </c>
      <c r="G27" s="4">
        <v>3.25</v>
      </c>
      <c r="H27" s="63">
        <f>+D27*E27*F27*G27</f>
        <v>0</v>
      </c>
      <c r="I27" s="113"/>
      <c r="J27" s="12"/>
    </row>
    <row r="28" spans="1:10" x14ac:dyDescent="0.25">
      <c r="A28" s="11"/>
      <c r="B28" s="2" t="str">
        <f>+B12</f>
        <v>Ingeniero Ambiental</v>
      </c>
      <c r="C28" s="4" t="s">
        <v>47</v>
      </c>
      <c r="D28" s="62"/>
      <c r="E28" s="4"/>
      <c r="F28" s="4"/>
      <c r="G28" s="4"/>
      <c r="H28" s="63"/>
      <c r="I28" s="113"/>
      <c r="J28" s="12"/>
    </row>
    <row r="29" spans="1:10" x14ac:dyDescent="0.25">
      <c r="A29" s="11"/>
      <c r="B29" s="10"/>
      <c r="C29" s="27"/>
      <c r="D29" s="10"/>
      <c r="E29" s="10"/>
      <c r="G29" s="135" t="s">
        <v>32</v>
      </c>
      <c r="H29" s="136">
        <f>SUM(H25:H28)</f>
        <v>0</v>
      </c>
      <c r="I29" s="27"/>
      <c r="J29" s="12"/>
    </row>
    <row r="30" spans="1:10" x14ac:dyDescent="0.25">
      <c r="A30" s="6"/>
      <c r="I30" s="112"/>
      <c r="J30" s="7"/>
    </row>
    <row r="31" spans="1:10" x14ac:dyDescent="0.25">
      <c r="A31" s="176"/>
      <c r="B31" s="177"/>
      <c r="C31" s="177"/>
      <c r="D31" s="177"/>
      <c r="E31" s="177"/>
      <c r="F31" s="177"/>
      <c r="G31" s="177"/>
      <c r="H31" s="177"/>
      <c r="I31" s="177"/>
      <c r="J31" s="178"/>
    </row>
    <row r="32" spans="1:10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1"/>
    </row>
    <row r="33" spans="1:10" x14ac:dyDescent="0.25">
      <c r="A33" s="59"/>
      <c r="B33" s="60"/>
      <c r="C33" s="60"/>
      <c r="D33" s="60"/>
      <c r="E33" s="60"/>
      <c r="F33" s="60"/>
      <c r="G33" s="60"/>
      <c r="H33" s="60"/>
      <c r="I33" s="60"/>
      <c r="J33" s="61"/>
    </row>
    <row r="34" spans="1:10" x14ac:dyDescent="0.25">
      <c r="A34" s="6"/>
      <c r="J34" s="7"/>
    </row>
    <row r="35" spans="1:10" x14ac:dyDescent="0.25">
      <c r="A35" s="179"/>
      <c r="B35" s="180"/>
      <c r="C35" s="180"/>
      <c r="G35" s="180"/>
      <c r="H35" s="180"/>
      <c r="I35" s="180"/>
      <c r="J35" s="7"/>
    </row>
    <row r="36" spans="1:10" x14ac:dyDescent="0.25">
      <c r="A36" s="181"/>
      <c r="B36" s="182"/>
      <c r="C36" s="182"/>
      <c r="D36" s="19"/>
      <c r="E36" s="19"/>
      <c r="F36" s="20"/>
      <c r="G36" s="182"/>
      <c r="H36" s="182"/>
      <c r="I36" s="182"/>
      <c r="J36" s="21"/>
    </row>
    <row r="37" spans="1:10" ht="13.8" thickBot="1" x14ac:dyDescent="0.3">
      <c r="A37" s="158"/>
      <c r="B37" s="159"/>
      <c r="C37" s="159"/>
      <c r="D37" s="22"/>
      <c r="E37" s="22"/>
      <c r="F37" s="23"/>
      <c r="G37" s="159"/>
      <c r="H37" s="159"/>
      <c r="I37" s="159"/>
      <c r="J37" s="87"/>
    </row>
  </sheetData>
  <mergeCells count="20">
    <mergeCell ref="A1:J1"/>
    <mergeCell ref="C3:J3"/>
    <mergeCell ref="B4:C4"/>
    <mergeCell ref="G4:H4"/>
    <mergeCell ref="B5:C5"/>
    <mergeCell ref="G5:H5"/>
    <mergeCell ref="A15:J15"/>
    <mergeCell ref="A20:C20"/>
    <mergeCell ref="G20:I20"/>
    <mergeCell ref="A21:C21"/>
    <mergeCell ref="G21:I21"/>
    <mergeCell ref="A19:C19"/>
    <mergeCell ref="G19:I19"/>
    <mergeCell ref="A37:C37"/>
    <mergeCell ref="G37:I37"/>
    <mergeCell ref="A31:J31"/>
    <mergeCell ref="A35:C35"/>
    <mergeCell ref="G35:I35"/>
    <mergeCell ref="A36:C36"/>
    <mergeCell ref="G36:I3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8">
    <tabColor theme="6" tint="0.59999389629810485"/>
  </sheetPr>
  <dimension ref="A1:S47"/>
  <sheetViews>
    <sheetView view="pageLayout" zoomScale="70" zoomScaleNormal="85" zoomScaleSheetLayoutView="90" zoomScalePageLayoutView="70" workbookViewId="0">
      <selection activeCell="F13" sqref="E13:F13"/>
    </sheetView>
  </sheetViews>
  <sheetFormatPr baseColWidth="10" defaultColWidth="16.33203125" defaultRowHeight="13.2" x14ac:dyDescent="0.25"/>
  <cols>
    <col min="1" max="1" width="12.33203125" style="5" customWidth="1"/>
    <col min="2" max="2" width="67.33203125" style="5" customWidth="1"/>
    <col min="3" max="3" width="10.33203125" style="5" customWidth="1"/>
    <col min="4" max="4" width="13" style="5" customWidth="1"/>
    <col min="5" max="6" width="16.33203125" style="5"/>
    <col min="7" max="7" width="18.33203125" style="5" bestFit="1" customWidth="1"/>
    <col min="8" max="8" width="14.33203125" style="5" customWidth="1"/>
    <col min="9" max="9" width="16.33203125" style="5"/>
    <col min="10" max="12" width="0" style="5" hidden="1" customWidth="1"/>
    <col min="13" max="13" width="22.6640625" style="5" hidden="1" customWidth="1"/>
    <col min="14" max="14" width="19.88671875" style="5" hidden="1" customWidth="1"/>
    <col min="15" max="16384" width="16.33203125" style="5"/>
  </cols>
  <sheetData>
    <row r="1" spans="1:19" ht="30.75" customHeight="1" thickBot="1" x14ac:dyDescent="0.3">
      <c r="A1" s="183" t="s">
        <v>42</v>
      </c>
      <c r="B1" s="184"/>
      <c r="C1" s="184"/>
      <c r="D1" s="184"/>
      <c r="E1" s="184"/>
      <c r="F1" s="184"/>
      <c r="G1" s="184"/>
      <c r="H1" s="185"/>
    </row>
    <row r="2" spans="1:19" ht="13.8" thickBot="1" x14ac:dyDescent="0.3">
      <c r="A2" s="6"/>
      <c r="H2" s="7"/>
    </row>
    <row r="3" spans="1:19" s="10" customFormat="1" ht="34.200000000000003" customHeight="1" x14ac:dyDescent="0.3">
      <c r="A3" s="8"/>
      <c r="B3" s="9" t="s">
        <v>38</v>
      </c>
      <c r="C3" s="151" t="str">
        <f>+PRESUPUESTO!C3</f>
        <v>FISCALIZACIÓN DE LA CONSTRUCCIÓN DEL SISTEMA DE ALCANTARILLADO SANITARIO Y PLUVAL DEL BARRIO SANGAY, PERTENECIENTE AL CANTÓN MORONA, PROVINCIA DE MORONA SANTIAGO</v>
      </c>
      <c r="D3" s="151"/>
      <c r="E3" s="151"/>
      <c r="F3" s="151"/>
      <c r="G3" s="151"/>
      <c r="H3" s="152"/>
    </row>
    <row r="4" spans="1:19" s="10" customFormat="1" ht="26.4" customHeight="1" x14ac:dyDescent="0.25">
      <c r="A4" s="11"/>
      <c r="B4" s="141" t="str">
        <f>+PRESUPUESTO!B4</f>
        <v>Plazo de ejecución (MESES)</v>
      </c>
      <c r="C4" s="141"/>
      <c r="D4" s="133">
        <f>+PRESUPUESTO!D4</f>
        <v>14</v>
      </c>
      <c r="E4" s="5"/>
      <c r="F4" s="102"/>
      <c r="G4" s="64"/>
      <c r="H4" s="12"/>
    </row>
    <row r="5" spans="1:19" ht="30.75" customHeight="1" thickBot="1" x14ac:dyDescent="0.3">
      <c r="A5" s="13"/>
      <c r="B5" s="142" t="s">
        <v>28</v>
      </c>
      <c r="C5" s="142"/>
      <c r="D5" s="134">
        <f>+PRESUPUESTO!D5</f>
        <v>0.35</v>
      </c>
      <c r="E5" s="14"/>
      <c r="F5" s="103"/>
      <c r="G5" s="96"/>
      <c r="H5" s="15"/>
      <c r="J5" s="36" t="s">
        <v>43</v>
      </c>
      <c r="K5" s="10"/>
      <c r="L5" s="10"/>
    </row>
    <row r="6" spans="1:19" ht="21" customHeight="1" x14ac:dyDescent="0.25">
      <c r="A6" s="6"/>
      <c r="B6" s="16"/>
      <c r="H6" s="7"/>
      <c r="J6" s="36"/>
      <c r="K6" s="10"/>
      <c r="L6" s="10"/>
      <c r="O6" s="85"/>
    </row>
    <row r="7" spans="1:19" s="10" customFormat="1" ht="13.8" thickBot="1" x14ac:dyDescent="0.3">
      <c r="A7" s="25"/>
      <c r="B7" s="91" t="s">
        <v>50</v>
      </c>
      <c r="C7" s="27"/>
      <c r="H7" s="12"/>
      <c r="J7" s="36"/>
      <c r="M7" s="5"/>
      <c r="N7" s="5"/>
    </row>
    <row r="8" spans="1:19" s="10" customFormat="1" ht="26.4" x14ac:dyDescent="0.25">
      <c r="A8" s="11"/>
      <c r="B8" s="1" t="s">
        <v>13</v>
      </c>
      <c r="C8" s="1" t="s">
        <v>8</v>
      </c>
      <c r="D8" s="28" t="s">
        <v>9</v>
      </c>
      <c r="E8" s="1" t="s">
        <v>11</v>
      </c>
      <c r="F8" s="1" t="s">
        <v>12</v>
      </c>
      <c r="H8" s="12"/>
      <c r="J8" s="37" t="s">
        <v>21</v>
      </c>
      <c r="K8" s="38">
        <v>0.03</v>
      </c>
      <c r="L8" s="5" t="s">
        <v>18</v>
      </c>
      <c r="M8" s="39" t="s">
        <v>36</v>
      </c>
      <c r="N8" s="40">
        <f>+PRESUPUESTO!H29*PRESUPUESTO!D5</f>
        <v>575.74650000000008</v>
      </c>
      <c r="S8" s="29"/>
    </row>
    <row r="9" spans="1:19" s="10" customFormat="1" ht="62.4" customHeight="1" x14ac:dyDescent="0.25">
      <c r="A9" s="11"/>
      <c r="B9" s="32" t="s">
        <v>83</v>
      </c>
      <c r="C9" s="33" t="s">
        <v>8</v>
      </c>
      <c r="D9" s="34">
        <v>40</v>
      </c>
      <c r="E9" s="97">
        <v>0</v>
      </c>
      <c r="F9" s="99">
        <f t="shared" ref="F9:F12" si="0">E9*D9</f>
        <v>0</v>
      </c>
      <c r="H9" s="12"/>
      <c r="J9" s="41" t="s">
        <v>22</v>
      </c>
      <c r="K9" s="42">
        <v>0.03</v>
      </c>
      <c r="L9" s="5" t="s">
        <v>18</v>
      </c>
      <c r="M9" s="39" t="s">
        <v>25</v>
      </c>
      <c r="N9" s="43">
        <f>+ROUND(((N8*K9)/365)*365,2)</f>
        <v>17.27</v>
      </c>
      <c r="S9" s="29"/>
    </row>
    <row r="10" spans="1:19" s="10" customFormat="1" ht="69.75" customHeight="1" x14ac:dyDescent="0.25">
      <c r="A10" s="11"/>
      <c r="B10" s="32" t="s">
        <v>84</v>
      </c>
      <c r="C10" s="33" t="s">
        <v>48</v>
      </c>
      <c r="D10" s="116">
        <v>5</v>
      </c>
      <c r="E10" s="98">
        <v>0</v>
      </c>
      <c r="F10" s="99">
        <f t="shared" si="0"/>
        <v>0</v>
      </c>
      <c r="H10" s="12"/>
      <c r="J10" s="44" t="s">
        <v>23</v>
      </c>
      <c r="K10" s="45">
        <v>50</v>
      </c>
      <c r="L10" s="10" t="s">
        <v>19</v>
      </c>
      <c r="M10" s="46" t="s">
        <v>37</v>
      </c>
      <c r="N10" s="47">
        <f>IF(PRESUPUESTO!H29&gt;71058.79,PRESUPUESTO!H29*5%,0)</f>
        <v>0</v>
      </c>
      <c r="S10" s="29"/>
    </row>
    <row r="11" spans="1:19" s="10" customFormat="1" ht="55.5" customHeight="1" x14ac:dyDescent="0.25">
      <c r="A11" s="11"/>
      <c r="B11" s="30" t="s">
        <v>85</v>
      </c>
      <c r="C11" s="33" t="s">
        <v>48</v>
      </c>
      <c r="D11" s="31">
        <v>3</v>
      </c>
      <c r="E11" s="98">
        <v>0</v>
      </c>
      <c r="F11" s="99">
        <f t="shared" si="0"/>
        <v>0</v>
      </c>
      <c r="H11" s="12"/>
      <c r="J11" s="41" t="s">
        <v>20</v>
      </c>
      <c r="K11" s="48"/>
      <c r="L11" s="5"/>
      <c r="M11" s="39" t="s">
        <v>26</v>
      </c>
      <c r="N11" s="49">
        <f>ROUND(((N10*K8)/365)*730,2)</f>
        <v>0</v>
      </c>
      <c r="O11" s="5"/>
      <c r="S11" s="29"/>
    </row>
    <row r="12" spans="1:19" s="10" customFormat="1" ht="69" customHeight="1" x14ac:dyDescent="0.25">
      <c r="A12" s="11"/>
      <c r="B12" s="32" t="s">
        <v>90</v>
      </c>
      <c r="C12" s="33" t="s">
        <v>91</v>
      </c>
      <c r="D12" s="31">
        <v>55</v>
      </c>
      <c r="E12" s="98">
        <v>0</v>
      </c>
      <c r="F12" s="99">
        <f t="shared" si="0"/>
        <v>0</v>
      </c>
      <c r="H12" s="12"/>
      <c r="J12" s="50"/>
      <c r="K12" s="51"/>
      <c r="L12" s="5"/>
      <c r="M12" s="39" t="s">
        <v>12</v>
      </c>
      <c r="N12" s="49">
        <f>+N8+N10</f>
        <v>575.74650000000008</v>
      </c>
      <c r="O12" s="5"/>
      <c r="S12" s="29"/>
    </row>
    <row r="13" spans="1:19" ht="27" thickBot="1" x14ac:dyDescent="0.3">
      <c r="A13" s="6"/>
      <c r="E13" s="138" t="s">
        <v>34</v>
      </c>
      <c r="F13" s="139">
        <f>SUM(F9:F12)</f>
        <v>0</v>
      </c>
      <c r="G13" s="104"/>
      <c r="H13" s="7"/>
      <c r="J13" s="52" t="s">
        <v>24</v>
      </c>
      <c r="K13" s="53">
        <v>0.05</v>
      </c>
      <c r="M13" s="39" t="s">
        <v>27</v>
      </c>
      <c r="N13" s="49" t="e">
        <f>ROUND(#REF!*K13,2)</f>
        <v>#REF!</v>
      </c>
      <c r="O13" s="10"/>
      <c r="P13" s="10"/>
      <c r="Q13" s="10"/>
      <c r="R13" s="10"/>
    </row>
    <row r="14" spans="1:19" x14ac:dyDescent="0.25">
      <c r="K14" s="10"/>
      <c r="S14" s="3"/>
    </row>
    <row r="15" spans="1:19" x14ac:dyDescent="0.25">
      <c r="H15" s="86"/>
      <c r="K15" s="10"/>
      <c r="S15" s="3"/>
    </row>
    <row r="16" spans="1:19" x14ac:dyDescent="0.25">
      <c r="I16" s="126"/>
      <c r="K16" s="10"/>
      <c r="S16" s="3"/>
    </row>
    <row r="17" spans="11:19" x14ac:dyDescent="0.25">
      <c r="K17" s="10"/>
    </row>
    <row r="18" spans="11:19" x14ac:dyDescent="0.25">
      <c r="K18" s="10"/>
      <c r="S18" s="10"/>
    </row>
    <row r="19" spans="11:19" x14ac:dyDescent="0.25">
      <c r="K19" s="10"/>
      <c r="S19" s="10"/>
    </row>
    <row r="20" spans="11:19" x14ac:dyDescent="0.25">
      <c r="K20" s="10"/>
      <c r="S20" s="10"/>
    </row>
    <row r="21" spans="11:19" x14ac:dyDescent="0.25">
      <c r="K21" s="10"/>
      <c r="S21" s="10"/>
    </row>
    <row r="22" spans="11:19" x14ac:dyDescent="0.25">
      <c r="K22" s="10"/>
      <c r="S22" s="10"/>
    </row>
    <row r="23" spans="11:19" x14ac:dyDescent="0.25">
      <c r="K23" s="10"/>
      <c r="S23" s="10"/>
    </row>
    <row r="24" spans="11:19" x14ac:dyDescent="0.25">
      <c r="K24" s="10"/>
      <c r="S24" s="10"/>
    </row>
    <row r="25" spans="11:19" x14ac:dyDescent="0.25">
      <c r="K25" s="10"/>
      <c r="S25" s="10"/>
    </row>
    <row r="26" spans="11:19" x14ac:dyDescent="0.25">
      <c r="K26" s="10"/>
      <c r="S26" s="10"/>
    </row>
    <row r="27" spans="11:19" x14ac:dyDescent="0.25">
      <c r="K27" s="10"/>
      <c r="S27" s="10"/>
    </row>
    <row r="28" spans="11:19" x14ac:dyDescent="0.25">
      <c r="K28" s="10"/>
      <c r="S28" s="10"/>
    </row>
    <row r="29" spans="11:19" x14ac:dyDescent="0.25">
      <c r="K29" s="10"/>
      <c r="S29" s="10"/>
    </row>
    <row r="30" spans="11:19" x14ac:dyDescent="0.25">
      <c r="K30" s="10"/>
      <c r="L30" s="10"/>
      <c r="M30" s="10"/>
      <c r="N30" s="10"/>
      <c r="O30" s="10"/>
      <c r="Q30" s="10"/>
      <c r="R30" s="10"/>
      <c r="S30" s="10"/>
    </row>
    <row r="31" spans="11:19" x14ac:dyDescent="0.25">
      <c r="K31" s="10"/>
      <c r="L31" s="10"/>
      <c r="M31" s="10"/>
      <c r="N31" s="10"/>
      <c r="O31" s="10"/>
      <c r="Q31" s="10"/>
      <c r="R31" s="10"/>
      <c r="S31" s="10"/>
    </row>
    <row r="32" spans="11:19" x14ac:dyDescent="0.25">
      <c r="K32" s="10"/>
      <c r="L32" s="10"/>
      <c r="M32" s="10"/>
      <c r="N32" s="10"/>
      <c r="O32" s="10"/>
      <c r="Q32" s="10"/>
      <c r="R32" s="10"/>
      <c r="S32" s="10"/>
    </row>
    <row r="33" spans="11:19" x14ac:dyDescent="0.25">
      <c r="K33" s="10"/>
      <c r="L33" s="10"/>
      <c r="M33" s="10"/>
      <c r="N33" s="10"/>
      <c r="O33" s="10"/>
      <c r="Q33" s="10"/>
      <c r="R33" s="10"/>
      <c r="S33" s="10"/>
    </row>
    <row r="34" spans="11:19" x14ac:dyDescent="0.25">
      <c r="K34" s="10"/>
      <c r="L34" s="10"/>
      <c r="M34" s="10"/>
      <c r="N34" s="10"/>
      <c r="O34" s="10"/>
      <c r="P34" s="10"/>
      <c r="Q34" s="10"/>
      <c r="R34" s="10"/>
      <c r="S34" s="10"/>
    </row>
    <row r="35" spans="11:19" x14ac:dyDescent="0.25">
      <c r="K35" s="10"/>
      <c r="Q35" s="10"/>
      <c r="R35" s="10"/>
      <c r="S35" s="10"/>
    </row>
    <row r="36" spans="11:19" x14ac:dyDescent="0.25">
      <c r="K36" s="10"/>
      <c r="Q36" s="10"/>
      <c r="R36" s="10"/>
      <c r="S36" s="10"/>
    </row>
    <row r="37" spans="11:19" x14ac:dyDescent="0.25">
      <c r="K37" s="10"/>
      <c r="Q37" s="10"/>
      <c r="R37" s="10"/>
      <c r="S37" s="10"/>
    </row>
    <row r="38" spans="11:19" x14ac:dyDescent="0.25">
      <c r="Q38" s="10"/>
      <c r="R38" s="10"/>
      <c r="S38" s="10"/>
    </row>
    <row r="39" spans="11:19" x14ac:dyDescent="0.25">
      <c r="K39" s="26"/>
      <c r="L39" s="10"/>
    </row>
    <row r="40" spans="11:19" x14ac:dyDescent="0.25">
      <c r="K40" s="26"/>
      <c r="L40" s="10"/>
    </row>
    <row r="41" spans="11:19" x14ac:dyDescent="0.25">
      <c r="L41" s="10"/>
    </row>
    <row r="47" spans="11:19" x14ac:dyDescent="0.25">
      <c r="L47" s="55"/>
      <c r="M47" s="55"/>
      <c r="N47" s="55"/>
      <c r="O47" s="55"/>
      <c r="P47" s="55"/>
      <c r="Q47" s="55"/>
      <c r="R47" s="55"/>
      <c r="S47" s="55"/>
    </row>
  </sheetData>
  <mergeCells count="4">
    <mergeCell ref="A1:H1"/>
    <mergeCell ref="C3:H3"/>
    <mergeCell ref="B4:C4"/>
    <mergeCell ref="B5:C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6" tint="0.59999389629810485"/>
  </sheetPr>
  <dimension ref="A1:J17"/>
  <sheetViews>
    <sheetView view="pageBreakPreview" zoomScale="90" zoomScaleNormal="70" zoomScaleSheetLayoutView="90" zoomScalePageLayoutView="40" workbookViewId="0">
      <selection activeCell="D4" sqref="D4:D5"/>
    </sheetView>
  </sheetViews>
  <sheetFormatPr baseColWidth="10" defaultColWidth="16.33203125" defaultRowHeight="13.2" x14ac:dyDescent="0.25"/>
  <cols>
    <col min="1" max="1" width="16.33203125" style="5"/>
    <col min="2" max="2" width="29.88671875" style="5" customWidth="1"/>
    <col min="3" max="3" width="10.6640625" style="5" customWidth="1"/>
    <col min="4" max="4" width="16.33203125" style="5"/>
    <col min="5" max="5" width="16.33203125" style="5" hidden="1" customWidth="1"/>
    <col min="6" max="9" width="16.33203125" style="5"/>
    <col min="10" max="10" width="31.88671875" style="5" bestFit="1" customWidth="1"/>
    <col min="11" max="16384" width="16.33203125" style="5"/>
  </cols>
  <sheetData>
    <row r="1" spans="1:10" ht="30.75" customHeight="1" thickBot="1" x14ac:dyDescent="0.3">
      <c r="A1" s="183" t="s">
        <v>42</v>
      </c>
      <c r="B1" s="184"/>
      <c r="C1" s="184"/>
      <c r="D1" s="184"/>
      <c r="E1" s="184"/>
      <c r="F1" s="184"/>
      <c r="G1" s="184"/>
      <c r="H1" s="184"/>
      <c r="I1" s="184"/>
      <c r="J1" s="185"/>
    </row>
    <row r="2" spans="1:10" ht="13.8" thickBot="1" x14ac:dyDescent="0.3">
      <c r="A2" s="6"/>
      <c r="J2" s="7"/>
    </row>
    <row r="3" spans="1:10" s="10" customFormat="1" ht="34.200000000000003" customHeight="1" x14ac:dyDescent="0.3">
      <c r="A3" s="8"/>
      <c r="B3" s="9" t="s">
        <v>38</v>
      </c>
      <c r="C3" s="151" t="str">
        <f>+PRESUPUESTO!C3</f>
        <v>FISCALIZACIÓN DE LA CONSTRUCCIÓN DEL SISTEMA DE ALCANTARILLADO SANITARIO Y PLUVAL DEL BARRIO SANGAY, PERTENECIENTE AL CANTÓN MORONA, PROVINCIA DE MORONA SANTIAGO</v>
      </c>
      <c r="D3" s="151"/>
      <c r="E3" s="151"/>
      <c r="F3" s="151"/>
      <c r="G3" s="151"/>
      <c r="H3" s="151"/>
      <c r="I3" s="151"/>
      <c r="J3" s="152"/>
    </row>
    <row r="4" spans="1:10" s="10" customFormat="1" ht="26.4" customHeight="1" x14ac:dyDescent="0.25">
      <c r="A4" s="11"/>
      <c r="B4" s="141" t="str">
        <f>+PRESUPUESTO!B4</f>
        <v>Plazo de ejecución (MESES)</v>
      </c>
      <c r="C4" s="141"/>
      <c r="D4" s="133">
        <f>+PRESUPUESTO!D4</f>
        <v>14</v>
      </c>
      <c r="E4" s="5"/>
      <c r="F4" s="5"/>
      <c r="G4" s="141"/>
      <c r="H4" s="141"/>
      <c r="I4" s="64"/>
      <c r="J4" s="12"/>
    </row>
    <row r="5" spans="1:10" ht="21" customHeight="1" thickBot="1" x14ac:dyDescent="0.3">
      <c r="A5" s="13"/>
      <c r="B5" s="142" t="s">
        <v>28</v>
      </c>
      <c r="C5" s="142"/>
      <c r="D5" s="134">
        <f>+PRESUPUESTO!D5</f>
        <v>0.35</v>
      </c>
      <c r="E5" s="14"/>
      <c r="F5" s="14"/>
      <c r="G5" s="153"/>
      <c r="H5" s="153"/>
      <c r="I5" s="96"/>
      <c r="J5" s="15"/>
    </row>
    <row r="6" spans="1:10" ht="21" customHeight="1" x14ac:dyDescent="0.25">
      <c r="A6" s="6"/>
      <c r="B6" s="16"/>
      <c r="J6" s="7"/>
    </row>
    <row r="7" spans="1:10" s="10" customFormat="1" x14ac:dyDescent="0.3">
      <c r="A7" s="25"/>
      <c r="B7" s="26" t="str">
        <f>+PRESUPUESTO!C12</f>
        <v>ARRENDAMIENTOS Y ALQUILERES VEHÍCULOS</v>
      </c>
      <c r="C7" s="27"/>
      <c r="F7" s="54"/>
      <c r="G7" s="56"/>
      <c r="H7" s="27"/>
      <c r="J7" s="12"/>
    </row>
    <row r="8" spans="1:10" s="10" customFormat="1" x14ac:dyDescent="0.3">
      <c r="A8" s="11"/>
      <c r="B8" s="1" t="s">
        <v>13</v>
      </c>
      <c r="C8" s="1" t="s">
        <v>8</v>
      </c>
      <c r="D8" s="28" t="s">
        <v>9</v>
      </c>
      <c r="E8" s="1" t="s">
        <v>10</v>
      </c>
      <c r="F8" s="1" t="s">
        <v>11</v>
      </c>
      <c r="G8" s="1" t="s">
        <v>12</v>
      </c>
      <c r="H8" s="1" t="s">
        <v>35</v>
      </c>
      <c r="J8" s="12"/>
    </row>
    <row r="9" spans="1:10" s="10" customFormat="1" ht="26.4" x14ac:dyDescent="0.3">
      <c r="A9" s="11"/>
      <c r="B9" s="2" t="s">
        <v>53</v>
      </c>
      <c r="C9" s="33" t="s">
        <v>51</v>
      </c>
      <c r="D9" s="33">
        <v>14</v>
      </c>
      <c r="E9" s="33">
        <v>1</v>
      </c>
      <c r="F9" s="97">
        <v>0</v>
      </c>
      <c r="G9" s="97">
        <f>+ROUND((D9*E9*F9),2)</f>
        <v>0</v>
      </c>
      <c r="H9" s="117"/>
      <c r="J9" s="12"/>
    </row>
    <row r="10" spans="1:10" s="10" customFormat="1" ht="14.25" customHeight="1" x14ac:dyDescent="0.25">
      <c r="A10" s="11"/>
      <c r="B10" s="72"/>
      <c r="C10" s="72"/>
      <c r="D10" s="72"/>
      <c r="E10" s="73"/>
      <c r="F10" s="72"/>
      <c r="G10" s="122">
        <f>SUM(G9:G9)</f>
        <v>0</v>
      </c>
      <c r="H10" s="71"/>
      <c r="I10" s="70"/>
      <c r="J10" s="12"/>
    </row>
    <row r="11" spans="1:10" ht="14.4" customHeight="1" x14ac:dyDescent="0.25">
      <c r="A11" s="6"/>
      <c r="J11" s="7"/>
    </row>
    <row r="12" spans="1:10" x14ac:dyDescent="0.25">
      <c r="A12" s="6"/>
      <c r="G12" s="86"/>
      <c r="J12" s="7"/>
    </row>
    <row r="13" spans="1:10" x14ac:dyDescent="0.25">
      <c r="A13" s="59"/>
      <c r="B13" s="60"/>
      <c r="C13" s="60"/>
      <c r="D13" s="60"/>
      <c r="E13" s="60"/>
      <c r="F13" s="60"/>
      <c r="G13" s="118"/>
      <c r="H13" s="60"/>
      <c r="I13" s="60"/>
      <c r="J13" s="61"/>
    </row>
    <row r="14" spans="1:10" x14ac:dyDescent="0.25">
      <c r="A14" s="59"/>
      <c r="B14" s="60"/>
      <c r="C14" s="60"/>
      <c r="D14" s="60"/>
      <c r="E14" s="60"/>
      <c r="F14" s="60"/>
      <c r="G14" s="60"/>
      <c r="H14" s="60"/>
      <c r="I14" s="60"/>
      <c r="J14" s="61"/>
    </row>
    <row r="15" spans="1:10" x14ac:dyDescent="0.25">
      <c r="A15" s="179"/>
      <c r="B15" s="180"/>
      <c r="C15" s="180"/>
      <c r="G15" s="180"/>
      <c r="H15" s="180"/>
      <c r="I15" s="180"/>
      <c r="J15" s="7"/>
    </row>
    <row r="16" spans="1:10" ht="15" customHeight="1" x14ac:dyDescent="0.25">
      <c r="A16" s="181"/>
      <c r="B16" s="182"/>
      <c r="C16" s="182"/>
      <c r="D16" s="19"/>
      <c r="E16" s="19"/>
      <c r="F16" s="20"/>
      <c r="G16" s="182"/>
      <c r="H16" s="182"/>
      <c r="I16" s="182"/>
      <c r="J16" s="21"/>
    </row>
    <row r="17" spans="1:10" ht="13.8" thickBot="1" x14ac:dyDescent="0.3">
      <c r="A17" s="186"/>
      <c r="B17" s="187"/>
      <c r="C17" s="187"/>
      <c r="D17" s="187"/>
      <c r="E17" s="187"/>
      <c r="F17" s="187"/>
      <c r="G17" s="187"/>
      <c r="H17" s="187"/>
      <c r="I17" s="187"/>
      <c r="J17" s="188"/>
    </row>
  </sheetData>
  <mergeCells count="11">
    <mergeCell ref="A1:J1"/>
    <mergeCell ref="C3:J3"/>
    <mergeCell ref="B4:C4"/>
    <mergeCell ref="G4:H4"/>
    <mergeCell ref="B5:C5"/>
    <mergeCell ref="G5:H5"/>
    <mergeCell ref="A16:C16"/>
    <mergeCell ref="G16:I16"/>
    <mergeCell ref="A17:J17"/>
    <mergeCell ref="A15:C15"/>
    <mergeCell ref="G15:I15"/>
  </mergeCells>
  <printOptions horizontalCentered="1" verticalCentered="1"/>
  <pageMargins left="0.82622047244094488" right="0.23622047244094491" top="0.74803149606299213" bottom="0.74803149606299213" header="0.31496062992125984" footer="0.31496062992125984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A1:J19"/>
  <sheetViews>
    <sheetView view="pageLayout" zoomScale="70" zoomScaleNormal="70" zoomScaleSheetLayoutView="90" zoomScalePageLayoutView="70" workbookViewId="0">
      <selection activeCell="D4" sqref="D4:D5"/>
    </sheetView>
  </sheetViews>
  <sheetFormatPr baseColWidth="10" defaultColWidth="16.33203125" defaultRowHeight="13.2" x14ac:dyDescent="0.25"/>
  <cols>
    <col min="1" max="1" width="16.33203125" style="5"/>
    <col min="2" max="2" width="29.88671875" style="5" customWidth="1"/>
    <col min="3" max="3" width="10.6640625" style="5" customWidth="1"/>
    <col min="4" max="4" width="11" style="5" bestFit="1" customWidth="1"/>
    <col min="5" max="5" width="9.109375" style="5" bestFit="1" customWidth="1"/>
    <col min="6" max="9" width="16.33203125" style="5"/>
    <col min="10" max="10" width="31.88671875" style="5" bestFit="1" customWidth="1"/>
    <col min="11" max="16384" width="16.33203125" style="5"/>
  </cols>
  <sheetData>
    <row r="1" spans="1:10" ht="30.75" customHeight="1" thickBot="1" x14ac:dyDescent="0.3">
      <c r="A1" s="183" t="s">
        <v>42</v>
      </c>
      <c r="B1" s="184"/>
      <c r="C1" s="184"/>
      <c r="D1" s="184"/>
      <c r="E1" s="184"/>
      <c r="F1" s="184"/>
      <c r="G1" s="184"/>
      <c r="H1" s="184"/>
      <c r="I1" s="184"/>
      <c r="J1" s="185"/>
    </row>
    <row r="2" spans="1:10" ht="13.8" thickBot="1" x14ac:dyDescent="0.3">
      <c r="A2" s="6"/>
      <c r="J2" s="7"/>
    </row>
    <row r="3" spans="1:10" s="10" customFormat="1" ht="34.200000000000003" customHeight="1" x14ac:dyDescent="0.3">
      <c r="A3" s="8"/>
      <c r="B3" s="9" t="s">
        <v>38</v>
      </c>
      <c r="C3" s="151" t="str">
        <f>+PRESUPUESTO!C3</f>
        <v>FISCALIZACIÓN DE LA CONSTRUCCIÓN DEL SISTEMA DE ALCANTARILLADO SANITARIO Y PLUVAL DEL BARRIO SANGAY, PERTENECIENTE AL CANTÓN MORONA, PROVINCIA DE MORONA SANTIAGO</v>
      </c>
      <c r="D3" s="151"/>
      <c r="E3" s="151"/>
      <c r="F3" s="151"/>
      <c r="G3" s="151"/>
      <c r="H3" s="151"/>
      <c r="I3" s="151"/>
      <c r="J3" s="152"/>
    </row>
    <row r="4" spans="1:10" s="10" customFormat="1" ht="26.4" customHeight="1" x14ac:dyDescent="0.25">
      <c r="A4" s="11"/>
      <c r="B4" s="141" t="str">
        <f>+PRESUPUESTO!B4</f>
        <v>Plazo de ejecución (MESES)</v>
      </c>
      <c r="C4" s="141"/>
      <c r="D4" s="133">
        <f>+PRESUPUESTO!D4</f>
        <v>14</v>
      </c>
      <c r="E4" s="5"/>
      <c r="F4" s="5"/>
      <c r="G4" s="141"/>
      <c r="H4" s="141"/>
      <c r="I4" s="64"/>
      <c r="J4" s="12"/>
    </row>
    <row r="5" spans="1:10" ht="21" customHeight="1" thickBot="1" x14ac:dyDescent="0.3">
      <c r="A5" s="13"/>
      <c r="B5" s="142" t="s">
        <v>28</v>
      </c>
      <c r="C5" s="142"/>
      <c r="D5" s="134">
        <f>+PRESUPUESTO!D5</f>
        <v>0.35</v>
      </c>
      <c r="E5" s="14"/>
      <c r="F5" s="14"/>
      <c r="G5" s="153"/>
      <c r="H5" s="153"/>
      <c r="I5" s="96"/>
      <c r="J5" s="15"/>
    </row>
    <row r="6" spans="1:10" ht="21" customHeight="1" x14ac:dyDescent="0.25">
      <c r="A6" s="6"/>
      <c r="B6" s="16"/>
      <c r="J6" s="7"/>
    </row>
    <row r="7" spans="1:10" s="10" customFormat="1" x14ac:dyDescent="0.3">
      <c r="A7" s="25"/>
      <c r="B7" s="26" t="str">
        <f>+PRESUPUESTO!C13</f>
        <v>ARRENDAMIENTOS Y ALQUILERES DE EQUIPOS E INSTALACIONES</v>
      </c>
      <c r="C7" s="27"/>
      <c r="F7" s="54"/>
      <c r="G7" s="56"/>
      <c r="H7" s="27"/>
      <c r="J7" s="12"/>
    </row>
    <row r="8" spans="1:10" s="10" customFormat="1" x14ac:dyDescent="0.3">
      <c r="A8" s="11"/>
      <c r="B8" s="1" t="s">
        <v>13</v>
      </c>
      <c r="C8" s="1" t="s">
        <v>8</v>
      </c>
      <c r="D8" s="28" t="s">
        <v>9</v>
      </c>
      <c r="E8" s="1" t="s">
        <v>10</v>
      </c>
      <c r="F8" s="1" t="s">
        <v>11</v>
      </c>
      <c r="G8" s="1" t="s">
        <v>12</v>
      </c>
      <c r="H8" s="1" t="s">
        <v>35</v>
      </c>
      <c r="J8" s="12"/>
    </row>
    <row r="9" spans="1:10" s="10" customFormat="1" ht="26.4" x14ac:dyDescent="0.3">
      <c r="A9" s="11"/>
      <c r="B9" s="2" t="s">
        <v>93</v>
      </c>
      <c r="C9" s="33" t="s">
        <v>51</v>
      </c>
      <c r="D9" s="34">
        <v>14</v>
      </c>
      <c r="E9" s="33">
        <v>1</v>
      </c>
      <c r="F9" s="97">
        <v>0</v>
      </c>
      <c r="G9" s="58">
        <f>+ROUND((D9*E9*F9),2)</f>
        <v>0</v>
      </c>
      <c r="H9" s="33"/>
      <c r="J9" s="12"/>
    </row>
    <row r="10" spans="1:10" s="10" customFormat="1" x14ac:dyDescent="0.3">
      <c r="A10" s="11"/>
      <c r="B10" s="2" t="s">
        <v>92</v>
      </c>
      <c r="C10" s="33" t="s">
        <v>51</v>
      </c>
      <c r="D10" s="34">
        <v>14</v>
      </c>
      <c r="E10" s="33">
        <v>1</v>
      </c>
      <c r="F10" s="97">
        <v>0</v>
      </c>
      <c r="G10" s="58">
        <f>+ROUND((D10*E10*F10),2)</f>
        <v>0</v>
      </c>
      <c r="H10" s="33"/>
      <c r="J10" s="12"/>
    </row>
    <row r="11" spans="1:10" s="10" customFormat="1" ht="26.4" x14ac:dyDescent="0.3">
      <c r="A11" s="11"/>
      <c r="B11" s="2" t="s">
        <v>86</v>
      </c>
      <c r="C11" s="33" t="s">
        <v>51</v>
      </c>
      <c r="D11" s="33">
        <v>14</v>
      </c>
      <c r="E11" s="33">
        <v>1</v>
      </c>
      <c r="F11" s="97">
        <v>0</v>
      </c>
      <c r="G11" s="97">
        <f>+ROUND((D11*E11*F11),2)</f>
        <v>0</v>
      </c>
      <c r="H11" s="117"/>
      <c r="J11" s="12"/>
    </row>
    <row r="12" spans="1:10" s="10" customFormat="1" ht="14.25" customHeight="1" x14ac:dyDescent="0.25">
      <c r="A12" s="11"/>
      <c r="B12" s="72"/>
      <c r="C12" s="72"/>
      <c r="D12" s="72"/>
      <c r="E12" s="73"/>
      <c r="F12" s="72"/>
      <c r="G12" s="122">
        <f>SUM(G9:G11)</f>
        <v>0</v>
      </c>
      <c r="H12" s="71"/>
      <c r="I12" s="70"/>
      <c r="J12" s="12"/>
    </row>
    <row r="13" spans="1:10" ht="14.4" customHeight="1" x14ac:dyDescent="0.25">
      <c r="A13" s="6"/>
      <c r="J13" s="7"/>
    </row>
    <row r="14" spans="1:10" x14ac:dyDescent="0.25">
      <c r="A14" s="6"/>
      <c r="G14" s="86"/>
      <c r="J14" s="7"/>
    </row>
    <row r="15" spans="1:10" x14ac:dyDescent="0.25">
      <c r="A15" s="59"/>
      <c r="B15" s="60"/>
      <c r="C15" s="60"/>
      <c r="D15" s="60"/>
      <c r="E15" s="60"/>
      <c r="F15" s="60"/>
      <c r="G15" s="118"/>
      <c r="H15" s="60"/>
      <c r="I15" s="60"/>
      <c r="J15" s="61"/>
    </row>
    <row r="16" spans="1:10" x14ac:dyDescent="0.25">
      <c r="A16" s="59"/>
      <c r="B16" s="60"/>
      <c r="C16" s="60"/>
      <c r="D16" s="60"/>
      <c r="E16" s="60"/>
      <c r="F16" s="60"/>
      <c r="G16" s="60"/>
      <c r="H16" s="60"/>
      <c r="I16" s="60"/>
      <c r="J16" s="61"/>
    </row>
    <row r="17" spans="1:10" x14ac:dyDescent="0.25">
      <c r="A17" s="179"/>
      <c r="B17" s="180"/>
      <c r="C17" s="180"/>
      <c r="G17" s="180"/>
      <c r="H17" s="180"/>
      <c r="I17" s="180"/>
      <c r="J17" s="7"/>
    </row>
    <row r="18" spans="1:10" ht="15" customHeight="1" x14ac:dyDescent="0.25">
      <c r="A18" s="181"/>
      <c r="B18" s="182"/>
      <c r="C18" s="182"/>
      <c r="D18" s="19"/>
      <c r="E18" s="19"/>
      <c r="F18" s="20"/>
      <c r="G18" s="182"/>
      <c r="H18" s="182"/>
      <c r="I18" s="182"/>
      <c r="J18" s="21"/>
    </row>
    <row r="19" spans="1:10" ht="13.8" thickBot="1" x14ac:dyDescent="0.3">
      <c r="A19" s="186"/>
      <c r="B19" s="187"/>
      <c r="C19" s="187"/>
      <c r="D19" s="187"/>
      <c r="E19" s="187"/>
      <c r="F19" s="187"/>
      <c r="G19" s="187"/>
      <c r="H19" s="187"/>
      <c r="I19" s="187"/>
      <c r="J19" s="188"/>
    </row>
  </sheetData>
  <mergeCells count="11">
    <mergeCell ref="A17:C17"/>
    <mergeCell ref="G17:I17"/>
    <mergeCell ref="A18:C18"/>
    <mergeCell ref="G18:I18"/>
    <mergeCell ref="A19:J19"/>
    <mergeCell ref="A1:J1"/>
    <mergeCell ref="C3:J3"/>
    <mergeCell ref="B4:C4"/>
    <mergeCell ref="G4:H4"/>
    <mergeCell ref="B5:C5"/>
    <mergeCell ref="G5:H5"/>
  </mergeCells>
  <printOptions horizontalCentered="1" verticalCentered="1"/>
  <pageMargins left="0.82622047244094488" right="0.23622047244094491" top="0.74803149606299213" bottom="0.74803149606299213" header="0.31496062992125984" footer="0.31496062992125984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>
    <tabColor theme="6" tint="0.59999389629810485"/>
  </sheetPr>
  <dimension ref="A1:R18"/>
  <sheetViews>
    <sheetView view="pageLayout" zoomScale="70" zoomScaleNormal="85" zoomScaleSheetLayoutView="90" zoomScalePageLayoutView="70" workbookViewId="0">
      <selection activeCell="E10" sqref="E10:F10"/>
    </sheetView>
  </sheetViews>
  <sheetFormatPr baseColWidth="10" defaultColWidth="16.33203125" defaultRowHeight="13.2" x14ac:dyDescent="0.25"/>
  <cols>
    <col min="1" max="1" width="58.88671875" style="5" customWidth="1"/>
    <col min="2" max="2" width="30" style="5" customWidth="1"/>
    <col min="3" max="3" width="12.33203125" style="5" customWidth="1"/>
    <col min="4" max="7" width="16.33203125" style="5"/>
    <col min="8" max="8" width="33.33203125" style="5" bestFit="1" customWidth="1"/>
    <col min="9" max="16384" width="16.33203125" style="5"/>
  </cols>
  <sheetData>
    <row r="1" spans="1:18" ht="30.75" customHeight="1" thickBot="1" x14ac:dyDescent="0.3">
      <c r="A1" s="183" t="s">
        <v>42</v>
      </c>
      <c r="B1" s="184"/>
      <c r="C1" s="184"/>
      <c r="D1" s="184"/>
      <c r="E1" s="184"/>
      <c r="F1" s="184"/>
      <c r="G1" s="184"/>
      <c r="H1" s="185"/>
    </row>
    <row r="2" spans="1:18" ht="13.8" thickBot="1" x14ac:dyDescent="0.3">
      <c r="A2" s="82"/>
      <c r="B2" s="83"/>
      <c r="C2" s="83"/>
      <c r="D2" s="83"/>
      <c r="E2" s="83"/>
      <c r="F2" s="83"/>
      <c r="G2" s="83"/>
      <c r="H2" s="84"/>
    </row>
    <row r="3" spans="1:18" s="10" customFormat="1" ht="34.200000000000003" customHeight="1" x14ac:dyDescent="0.3">
      <c r="A3" s="8"/>
      <c r="B3" s="9" t="s">
        <v>38</v>
      </c>
      <c r="C3" s="151" t="str">
        <f>+PRESUPUESTO!C3</f>
        <v>FISCALIZACIÓN DE LA CONSTRUCCIÓN DEL SISTEMA DE ALCANTARILLADO SANITARIO Y PLUVAL DEL BARRIO SANGAY, PERTENECIENTE AL CANTÓN MORONA, PROVINCIA DE MORONA SANTIAGO</v>
      </c>
      <c r="D3" s="151"/>
      <c r="E3" s="151"/>
      <c r="F3" s="151"/>
      <c r="G3" s="151"/>
      <c r="H3" s="152"/>
    </row>
    <row r="4" spans="1:18" s="10" customFormat="1" ht="26.4" customHeight="1" x14ac:dyDescent="0.25">
      <c r="A4" s="11"/>
      <c r="B4" s="141" t="str">
        <f>+PRESUPUESTO!B4</f>
        <v>Plazo de ejecución (MESES)</v>
      </c>
      <c r="C4" s="141"/>
      <c r="D4" s="133">
        <f>+PRESUPUESTO!D4</f>
        <v>14</v>
      </c>
      <c r="E4" s="5"/>
      <c r="F4" s="102"/>
      <c r="G4" s="64"/>
      <c r="H4" s="12"/>
    </row>
    <row r="5" spans="1:18" ht="21" customHeight="1" thickBot="1" x14ac:dyDescent="0.3">
      <c r="A5" s="13"/>
      <c r="B5" s="142" t="s">
        <v>28</v>
      </c>
      <c r="C5" s="142"/>
      <c r="D5" s="134">
        <f>+PRESUPUESTO!D5</f>
        <v>0.35</v>
      </c>
      <c r="E5" s="14"/>
      <c r="F5" s="103"/>
      <c r="G5" s="96"/>
      <c r="H5" s="15"/>
      <c r="K5" s="10"/>
      <c r="L5" s="10"/>
    </row>
    <row r="6" spans="1:18" ht="21" customHeight="1" x14ac:dyDescent="0.25">
      <c r="A6" s="6"/>
      <c r="B6" s="16"/>
      <c r="H6" s="7"/>
      <c r="K6" s="10"/>
      <c r="L6" s="10"/>
    </row>
    <row r="7" spans="1:18" s="10" customFormat="1" x14ac:dyDescent="0.25">
      <c r="A7" s="25"/>
      <c r="B7" s="26"/>
      <c r="C7" s="27"/>
      <c r="E7" s="54"/>
      <c r="F7" s="56"/>
      <c r="H7" s="12"/>
      <c r="M7" s="5"/>
      <c r="O7" s="5"/>
      <c r="P7" s="5"/>
      <c r="Q7" s="5"/>
      <c r="R7" s="5"/>
    </row>
    <row r="8" spans="1:18" s="10" customFormat="1" x14ac:dyDescent="0.25">
      <c r="A8" s="11"/>
      <c r="B8" s="1" t="s">
        <v>13</v>
      </c>
      <c r="C8" s="1" t="s">
        <v>8</v>
      </c>
      <c r="D8" s="28" t="s">
        <v>9</v>
      </c>
      <c r="E8" s="1" t="s">
        <v>11</v>
      </c>
      <c r="F8" s="1" t="s">
        <v>12</v>
      </c>
      <c r="H8" s="12"/>
      <c r="M8" s="5"/>
      <c r="O8" s="5"/>
      <c r="P8" s="5"/>
      <c r="Q8" s="5"/>
      <c r="R8" s="5"/>
    </row>
    <row r="9" spans="1:18" s="10" customFormat="1" ht="36.75" customHeight="1" x14ac:dyDescent="0.25">
      <c r="A9" s="11"/>
      <c r="B9" s="2" t="s">
        <v>58</v>
      </c>
      <c r="C9" s="33" t="s">
        <v>88</v>
      </c>
      <c r="D9" s="34">
        <v>1</v>
      </c>
      <c r="E9" s="97">
        <v>0</v>
      </c>
      <c r="F9" s="58">
        <f>+D9*E9</f>
        <v>0</v>
      </c>
      <c r="H9" s="12"/>
      <c r="M9" s="5"/>
      <c r="N9" s="5"/>
      <c r="O9" s="5"/>
      <c r="P9" s="5"/>
      <c r="Q9" s="5"/>
      <c r="R9" s="5"/>
    </row>
    <row r="10" spans="1:18" s="10" customFormat="1" x14ac:dyDescent="0.25">
      <c r="A10" s="11"/>
      <c r="B10" s="3"/>
      <c r="C10" s="27"/>
      <c r="E10" s="135" t="s">
        <v>33</v>
      </c>
      <c r="F10" s="136">
        <f>SUM(F9:F9)</f>
        <v>0</v>
      </c>
      <c r="G10" s="74"/>
      <c r="H10" s="12"/>
      <c r="M10" s="5"/>
      <c r="N10" s="5"/>
      <c r="O10" s="5"/>
      <c r="P10" s="5"/>
      <c r="Q10" s="5"/>
      <c r="R10" s="5"/>
    </row>
    <row r="11" spans="1:18" ht="22.5" customHeight="1" x14ac:dyDescent="0.25">
      <c r="A11" s="6"/>
      <c r="H11" s="7"/>
      <c r="I11" s="26"/>
      <c r="J11" s="26"/>
      <c r="K11" s="10"/>
      <c r="L11" s="10"/>
    </row>
    <row r="12" spans="1:18" x14ac:dyDescent="0.25">
      <c r="A12" s="176"/>
      <c r="B12" s="177"/>
      <c r="C12" s="177"/>
      <c r="D12" s="177"/>
      <c r="E12" s="177"/>
      <c r="F12" s="177"/>
      <c r="G12" s="177"/>
      <c r="H12" s="178"/>
      <c r="K12" s="10"/>
      <c r="L12" s="10"/>
    </row>
    <row r="13" spans="1:18" x14ac:dyDescent="0.25">
      <c r="A13" s="6"/>
      <c r="H13" s="7"/>
      <c r="K13" s="10"/>
      <c r="L13" s="10"/>
    </row>
    <row r="14" spans="1:18" x14ac:dyDescent="0.25">
      <c r="A14" s="179"/>
      <c r="B14" s="180"/>
      <c r="C14" s="180"/>
      <c r="F14" s="180"/>
      <c r="G14" s="180"/>
      <c r="H14" s="7"/>
      <c r="K14" s="10"/>
      <c r="L14" s="10"/>
    </row>
    <row r="15" spans="1:18" ht="15" customHeight="1" x14ac:dyDescent="0.25">
      <c r="A15" s="181"/>
      <c r="B15" s="182"/>
      <c r="C15" s="182"/>
      <c r="D15" s="19"/>
      <c r="E15" s="20"/>
      <c r="F15" s="182"/>
      <c r="G15" s="182"/>
      <c r="H15" s="21"/>
      <c r="K15" s="10"/>
      <c r="L15" s="10"/>
    </row>
    <row r="16" spans="1:18" ht="13.8" thickBot="1" x14ac:dyDescent="0.3">
      <c r="A16" s="158"/>
      <c r="B16" s="159"/>
      <c r="C16" s="159"/>
      <c r="D16" s="22"/>
      <c r="E16" s="23"/>
      <c r="F16" s="159"/>
      <c r="G16" s="159"/>
      <c r="H16" s="87"/>
      <c r="K16" s="10"/>
      <c r="L16" s="10"/>
    </row>
    <row r="18" spans="11:18" x14ac:dyDescent="0.25">
      <c r="K18" s="55"/>
      <c r="L18" s="55"/>
      <c r="M18" s="55"/>
      <c r="N18" s="55"/>
      <c r="O18" s="55"/>
      <c r="P18" s="55"/>
      <c r="Q18" s="55"/>
      <c r="R18" s="55"/>
    </row>
  </sheetData>
  <mergeCells count="11">
    <mergeCell ref="A1:H1"/>
    <mergeCell ref="C3:H3"/>
    <mergeCell ref="B4:C4"/>
    <mergeCell ref="B5:C5"/>
    <mergeCell ref="A12:H12"/>
    <mergeCell ref="A15:C15"/>
    <mergeCell ref="F15:G15"/>
    <mergeCell ref="A16:C16"/>
    <mergeCell ref="F16:G16"/>
    <mergeCell ref="A14:C14"/>
    <mergeCell ref="F14:G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</sheetPr>
  <dimension ref="A1:R19"/>
  <sheetViews>
    <sheetView view="pageBreakPreview" zoomScale="90" zoomScaleNormal="85" zoomScaleSheetLayoutView="90" zoomScalePageLayoutView="70" workbookViewId="0">
      <selection activeCell="E11" sqref="E11:F11"/>
    </sheetView>
  </sheetViews>
  <sheetFormatPr baseColWidth="10" defaultColWidth="16.33203125" defaultRowHeight="13.2" x14ac:dyDescent="0.25"/>
  <cols>
    <col min="1" max="1" width="58.88671875" style="5" customWidth="1"/>
    <col min="2" max="2" width="30" style="5" customWidth="1"/>
    <col min="3" max="3" width="12.33203125" style="5" customWidth="1"/>
    <col min="4" max="7" width="16.33203125" style="5"/>
    <col min="8" max="8" width="33.33203125" style="5" bestFit="1" customWidth="1"/>
    <col min="9" max="16384" width="16.33203125" style="5"/>
  </cols>
  <sheetData>
    <row r="1" spans="1:18" ht="30.75" customHeight="1" thickBot="1" x14ac:dyDescent="0.3">
      <c r="A1" s="183" t="s">
        <v>42</v>
      </c>
      <c r="B1" s="184"/>
      <c r="C1" s="184"/>
      <c r="D1" s="184"/>
      <c r="E1" s="184"/>
      <c r="F1" s="184"/>
      <c r="G1" s="184"/>
      <c r="H1" s="185"/>
    </row>
    <row r="2" spans="1:18" ht="13.8" thickBot="1" x14ac:dyDescent="0.3">
      <c r="A2" s="82"/>
      <c r="B2" s="83"/>
      <c r="C2" s="83"/>
      <c r="D2" s="83"/>
      <c r="E2" s="83"/>
      <c r="F2" s="83"/>
      <c r="G2" s="83"/>
      <c r="H2" s="84"/>
    </row>
    <row r="3" spans="1:18" s="10" customFormat="1" ht="34.200000000000003" customHeight="1" x14ac:dyDescent="0.3">
      <c r="A3" s="8"/>
      <c r="B3" s="9" t="s">
        <v>38</v>
      </c>
      <c r="C3" s="151" t="str">
        <f>+PRESUPUESTO!C3</f>
        <v>FISCALIZACIÓN DE LA CONSTRUCCIÓN DEL SISTEMA DE ALCANTARILLADO SANITARIO Y PLUVAL DEL BARRIO SANGAY, PERTENECIENTE AL CANTÓN MORONA, PROVINCIA DE MORONA SANTIAGO</v>
      </c>
      <c r="D3" s="151"/>
      <c r="E3" s="151"/>
      <c r="F3" s="151"/>
      <c r="G3" s="151"/>
      <c r="H3" s="152"/>
    </row>
    <row r="4" spans="1:18" s="10" customFormat="1" ht="26.4" customHeight="1" x14ac:dyDescent="0.25">
      <c r="A4" s="11"/>
      <c r="B4" s="141" t="str">
        <f>+PRESUPUESTO!B4</f>
        <v>Plazo de ejecución (MESES)</v>
      </c>
      <c r="C4" s="141"/>
      <c r="D4" s="133">
        <f>+PRESUPUESTO!D4</f>
        <v>14</v>
      </c>
      <c r="E4" s="5"/>
      <c r="F4" s="102"/>
      <c r="G4" s="64"/>
      <c r="H4" s="12"/>
    </row>
    <row r="5" spans="1:18" ht="21" customHeight="1" thickBot="1" x14ac:dyDescent="0.3">
      <c r="A5" s="13"/>
      <c r="B5" s="142" t="s">
        <v>28</v>
      </c>
      <c r="C5" s="142"/>
      <c r="D5" s="134">
        <f>+PRESUPUESTO!D5</f>
        <v>0.35</v>
      </c>
      <c r="E5" s="14"/>
      <c r="F5" s="103"/>
      <c r="G5" s="96"/>
      <c r="H5" s="15"/>
      <c r="K5" s="10"/>
      <c r="L5" s="10"/>
    </row>
    <row r="6" spans="1:18" ht="21" customHeight="1" x14ac:dyDescent="0.25">
      <c r="A6" s="6"/>
      <c r="B6" s="16"/>
      <c r="H6" s="7"/>
      <c r="K6" s="10"/>
      <c r="L6" s="10"/>
    </row>
    <row r="7" spans="1:18" s="10" customFormat="1" x14ac:dyDescent="0.25">
      <c r="A7" s="25"/>
      <c r="B7" s="26"/>
      <c r="C7" s="27"/>
      <c r="E7" s="54"/>
      <c r="F7" s="56"/>
      <c r="H7" s="12"/>
      <c r="M7" s="5"/>
      <c r="O7" s="5"/>
      <c r="P7" s="5"/>
      <c r="Q7" s="5"/>
      <c r="R7" s="5"/>
    </row>
    <row r="8" spans="1:18" s="10" customFormat="1" x14ac:dyDescent="0.25">
      <c r="A8" s="11"/>
      <c r="B8" s="1" t="s">
        <v>13</v>
      </c>
      <c r="C8" s="1" t="s">
        <v>8</v>
      </c>
      <c r="D8" s="28" t="s">
        <v>9</v>
      </c>
      <c r="E8" s="1" t="s">
        <v>11</v>
      </c>
      <c r="F8" s="1" t="s">
        <v>12</v>
      </c>
      <c r="H8" s="12"/>
      <c r="M8" s="5"/>
      <c r="O8" s="5"/>
      <c r="P8" s="5"/>
      <c r="Q8" s="5"/>
      <c r="R8" s="5"/>
    </row>
    <row r="9" spans="1:18" s="10" customFormat="1" x14ac:dyDescent="0.25">
      <c r="A9" s="11"/>
      <c r="B9" s="2" t="s">
        <v>94</v>
      </c>
      <c r="C9" s="33" t="s">
        <v>88</v>
      </c>
      <c r="D9" s="34">
        <v>1</v>
      </c>
      <c r="E9" s="97">
        <v>0</v>
      </c>
      <c r="F9" s="58">
        <f>+D9*E9</f>
        <v>0</v>
      </c>
      <c r="H9" s="12"/>
      <c r="M9" s="5"/>
      <c r="O9" s="5"/>
      <c r="P9" s="5"/>
      <c r="Q9" s="5"/>
      <c r="R9" s="5"/>
    </row>
    <row r="10" spans="1:18" s="10" customFormat="1" ht="36.75" customHeight="1" x14ac:dyDescent="0.25">
      <c r="A10" s="11"/>
      <c r="B10" s="2" t="s">
        <v>95</v>
      </c>
      <c r="C10" s="33" t="s">
        <v>88</v>
      </c>
      <c r="D10" s="34">
        <v>1</v>
      </c>
      <c r="E10" s="97">
        <v>0</v>
      </c>
      <c r="F10" s="58">
        <f>+D10*E10</f>
        <v>0</v>
      </c>
      <c r="H10" s="12"/>
      <c r="M10" s="5"/>
      <c r="N10" s="5"/>
      <c r="O10" s="5"/>
      <c r="P10" s="5"/>
      <c r="Q10" s="5"/>
      <c r="R10" s="5"/>
    </row>
    <row r="11" spans="1:18" s="10" customFormat="1" x14ac:dyDescent="0.25">
      <c r="A11" s="11"/>
      <c r="B11" s="3"/>
      <c r="C11" s="27"/>
      <c r="E11" s="135" t="s">
        <v>33</v>
      </c>
      <c r="F11" s="136">
        <f>SUM(F9:F10)</f>
        <v>0</v>
      </c>
      <c r="G11" s="74"/>
      <c r="H11" s="12"/>
      <c r="M11" s="5"/>
      <c r="N11" s="5"/>
      <c r="O11" s="5"/>
      <c r="P11" s="5"/>
      <c r="Q11" s="5"/>
      <c r="R11" s="5"/>
    </row>
    <row r="12" spans="1:18" ht="22.5" customHeight="1" x14ac:dyDescent="0.25">
      <c r="A12" s="6"/>
      <c r="H12" s="7"/>
      <c r="I12" s="26"/>
      <c r="J12" s="26"/>
      <c r="K12" s="10"/>
      <c r="L12" s="10"/>
    </row>
    <row r="13" spans="1:18" x14ac:dyDescent="0.25">
      <c r="A13" s="176"/>
      <c r="B13" s="177"/>
      <c r="C13" s="177"/>
      <c r="D13" s="177"/>
      <c r="E13" s="177"/>
      <c r="F13" s="177"/>
      <c r="G13" s="177"/>
      <c r="H13" s="178"/>
      <c r="K13" s="10"/>
      <c r="L13" s="10"/>
    </row>
    <row r="14" spans="1:18" x14ac:dyDescent="0.25">
      <c r="A14" s="6"/>
      <c r="H14" s="7"/>
      <c r="K14" s="10"/>
      <c r="L14" s="10"/>
    </row>
    <row r="15" spans="1:18" x14ac:dyDescent="0.25">
      <c r="A15" s="179"/>
      <c r="B15" s="180"/>
      <c r="C15" s="180"/>
      <c r="F15" s="180"/>
      <c r="G15" s="180"/>
      <c r="H15" s="7"/>
      <c r="K15" s="10"/>
      <c r="L15" s="10"/>
    </row>
    <row r="16" spans="1:18" ht="15" customHeight="1" x14ac:dyDescent="0.25">
      <c r="A16" s="181"/>
      <c r="B16" s="182"/>
      <c r="C16" s="182"/>
      <c r="D16" s="19"/>
      <c r="E16" s="20"/>
      <c r="F16" s="182"/>
      <c r="G16" s="182"/>
      <c r="H16" s="21"/>
      <c r="K16" s="10"/>
      <c r="L16" s="10"/>
    </row>
    <row r="17" spans="1:18" ht="13.8" thickBot="1" x14ac:dyDescent="0.3">
      <c r="A17" s="158"/>
      <c r="B17" s="159"/>
      <c r="C17" s="159"/>
      <c r="D17" s="22"/>
      <c r="E17" s="23"/>
      <c r="F17" s="159"/>
      <c r="G17" s="159"/>
      <c r="H17" s="87"/>
      <c r="K17" s="10"/>
      <c r="L17" s="10"/>
    </row>
    <row r="19" spans="1:18" x14ac:dyDescent="0.25">
      <c r="K19" s="55"/>
      <c r="L19" s="55"/>
      <c r="M19" s="55"/>
      <c r="N19" s="55"/>
      <c r="O19" s="55"/>
      <c r="P19" s="55"/>
      <c r="Q19" s="55"/>
      <c r="R19" s="55"/>
    </row>
  </sheetData>
  <mergeCells count="11">
    <mergeCell ref="A16:C16"/>
    <mergeCell ref="F16:G16"/>
    <mergeCell ref="A17:C17"/>
    <mergeCell ref="F17:G17"/>
    <mergeCell ref="A1:H1"/>
    <mergeCell ref="C3:H3"/>
    <mergeCell ref="B4:C4"/>
    <mergeCell ref="B5:C5"/>
    <mergeCell ref="A13:H13"/>
    <mergeCell ref="A15:C15"/>
    <mergeCell ref="F15:G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</sheetPr>
  <dimension ref="A1:R18"/>
  <sheetViews>
    <sheetView view="pageBreakPreview" zoomScale="85" zoomScaleNormal="85" zoomScaleSheetLayoutView="85" workbookViewId="0">
      <selection activeCell="E10" sqref="E10:F10"/>
    </sheetView>
  </sheetViews>
  <sheetFormatPr baseColWidth="10" defaultColWidth="16.33203125" defaultRowHeight="13.2" x14ac:dyDescent="0.25"/>
  <cols>
    <col min="1" max="1" width="58.88671875" style="5" customWidth="1"/>
    <col min="2" max="2" width="30" style="5" customWidth="1"/>
    <col min="3" max="3" width="12.33203125" style="5" customWidth="1"/>
    <col min="4" max="7" width="16.33203125" style="5"/>
    <col min="8" max="8" width="33.33203125" style="5" bestFit="1" customWidth="1"/>
    <col min="9" max="16384" width="16.33203125" style="5"/>
  </cols>
  <sheetData>
    <row r="1" spans="1:18" ht="30.75" customHeight="1" thickBot="1" x14ac:dyDescent="0.3">
      <c r="A1" s="183" t="s">
        <v>42</v>
      </c>
      <c r="B1" s="184"/>
      <c r="C1" s="184"/>
      <c r="D1" s="184"/>
      <c r="E1" s="184"/>
      <c r="F1" s="184"/>
      <c r="G1" s="184"/>
      <c r="H1" s="185"/>
    </row>
    <row r="2" spans="1:18" ht="13.8" thickBot="1" x14ac:dyDescent="0.3">
      <c r="A2" s="82"/>
      <c r="B2" s="83"/>
      <c r="C2" s="83"/>
      <c r="D2" s="83"/>
      <c r="E2" s="83"/>
      <c r="F2" s="83"/>
      <c r="G2" s="83"/>
      <c r="H2" s="84"/>
    </row>
    <row r="3" spans="1:18" s="10" customFormat="1" ht="34.200000000000003" customHeight="1" x14ac:dyDescent="0.3">
      <c r="A3" s="8"/>
      <c r="B3" s="9" t="s">
        <v>38</v>
      </c>
      <c r="C3" s="151" t="str">
        <f>+PRESUPUESTO!C3</f>
        <v>FISCALIZACIÓN DE LA CONSTRUCCIÓN DEL SISTEMA DE ALCANTARILLADO SANITARIO Y PLUVAL DEL BARRIO SANGAY, PERTENECIENTE AL CANTÓN MORONA, PROVINCIA DE MORONA SANTIAGO</v>
      </c>
      <c r="D3" s="151"/>
      <c r="E3" s="151"/>
      <c r="F3" s="151"/>
      <c r="G3" s="151"/>
      <c r="H3" s="152"/>
    </row>
    <row r="4" spans="1:18" s="10" customFormat="1" ht="26.4" customHeight="1" x14ac:dyDescent="0.25">
      <c r="A4" s="11"/>
      <c r="B4" s="141" t="str">
        <f>+PRESUPUESTO!B4</f>
        <v>Plazo de ejecución (MESES)</v>
      </c>
      <c r="C4" s="141"/>
      <c r="D4" s="133">
        <f>+PRESUPUESTO!D4</f>
        <v>14</v>
      </c>
      <c r="E4" s="5"/>
      <c r="F4" s="102"/>
      <c r="G4" s="64"/>
      <c r="H4" s="12"/>
    </row>
    <row r="5" spans="1:18" ht="21" customHeight="1" thickBot="1" x14ac:dyDescent="0.3">
      <c r="A5" s="13"/>
      <c r="B5" s="142" t="s">
        <v>28</v>
      </c>
      <c r="C5" s="142"/>
      <c r="D5" s="134">
        <f>+PRESUPUESTO!D5</f>
        <v>0.35</v>
      </c>
      <c r="E5" s="14"/>
      <c r="F5" s="103"/>
      <c r="G5" s="96"/>
      <c r="H5" s="15"/>
      <c r="K5" s="10"/>
      <c r="L5" s="10"/>
    </row>
    <row r="6" spans="1:18" ht="21" customHeight="1" x14ac:dyDescent="0.25">
      <c r="A6" s="6"/>
      <c r="B6" s="16"/>
      <c r="H6" s="7"/>
      <c r="K6" s="10"/>
      <c r="L6" s="10"/>
    </row>
    <row r="7" spans="1:18" s="10" customFormat="1" x14ac:dyDescent="0.25">
      <c r="A7" s="25"/>
      <c r="B7" s="26"/>
      <c r="C7" s="27"/>
      <c r="E7" s="54"/>
      <c r="F7" s="56"/>
      <c r="H7" s="12"/>
      <c r="M7" s="5"/>
      <c r="O7" s="5"/>
      <c r="P7" s="5"/>
      <c r="Q7" s="5"/>
      <c r="R7" s="5"/>
    </row>
    <row r="8" spans="1:18" s="10" customFormat="1" x14ac:dyDescent="0.25">
      <c r="A8" s="11"/>
      <c r="B8" s="1" t="s">
        <v>13</v>
      </c>
      <c r="C8" s="1" t="s">
        <v>8</v>
      </c>
      <c r="D8" s="28" t="s">
        <v>9</v>
      </c>
      <c r="E8" s="1" t="s">
        <v>11</v>
      </c>
      <c r="F8" s="1" t="s">
        <v>12</v>
      </c>
      <c r="H8" s="12"/>
      <c r="M8" s="5"/>
      <c r="O8" s="5"/>
      <c r="P8" s="5"/>
      <c r="Q8" s="5"/>
      <c r="R8" s="5"/>
    </row>
    <row r="9" spans="1:18" s="10" customFormat="1" ht="36.75" customHeight="1" x14ac:dyDescent="0.25">
      <c r="A9" s="11"/>
      <c r="B9" s="2" t="s">
        <v>87</v>
      </c>
      <c r="C9" s="33" t="s">
        <v>88</v>
      </c>
      <c r="D9" s="34">
        <v>1</v>
      </c>
      <c r="E9" s="97">
        <v>0</v>
      </c>
      <c r="F9" s="58">
        <f>+D9*E9</f>
        <v>0</v>
      </c>
      <c r="H9" s="12"/>
      <c r="M9" s="5"/>
      <c r="N9" s="5"/>
      <c r="O9" s="5"/>
      <c r="P9" s="5"/>
      <c r="Q9" s="5"/>
      <c r="R9" s="5"/>
    </row>
    <row r="10" spans="1:18" s="10" customFormat="1" x14ac:dyDescent="0.25">
      <c r="A10" s="11"/>
      <c r="B10" s="3"/>
      <c r="C10" s="27"/>
      <c r="E10" s="135" t="s">
        <v>33</v>
      </c>
      <c r="F10" s="136">
        <f>SUM(F9:F9)</f>
        <v>0</v>
      </c>
      <c r="G10" s="74"/>
      <c r="H10" s="12"/>
      <c r="M10" s="5"/>
      <c r="N10" s="5"/>
      <c r="O10" s="5"/>
      <c r="P10" s="5"/>
      <c r="Q10" s="5"/>
      <c r="R10" s="5"/>
    </row>
    <row r="11" spans="1:18" ht="22.5" customHeight="1" x14ac:dyDescent="0.25">
      <c r="A11" s="6"/>
      <c r="H11" s="7"/>
      <c r="I11" s="26"/>
      <c r="J11" s="26"/>
      <c r="K11" s="10"/>
      <c r="L11" s="10"/>
    </row>
    <row r="12" spans="1:18" x14ac:dyDescent="0.25">
      <c r="A12" s="176"/>
      <c r="B12" s="177"/>
      <c r="C12" s="177"/>
      <c r="D12" s="177"/>
      <c r="E12" s="177"/>
      <c r="F12" s="177"/>
      <c r="G12" s="177"/>
      <c r="H12" s="178"/>
      <c r="K12" s="10"/>
      <c r="L12" s="10"/>
    </row>
    <row r="13" spans="1:18" x14ac:dyDescent="0.25">
      <c r="A13" s="6"/>
      <c r="H13" s="7"/>
      <c r="K13" s="10"/>
      <c r="L13" s="10"/>
    </row>
    <row r="14" spans="1:18" x14ac:dyDescent="0.25">
      <c r="A14" s="179"/>
      <c r="B14" s="180"/>
      <c r="C14" s="180"/>
      <c r="F14" s="180"/>
      <c r="G14" s="180"/>
      <c r="H14" s="7"/>
      <c r="K14" s="10"/>
      <c r="L14" s="10"/>
    </row>
    <row r="15" spans="1:18" ht="15" customHeight="1" x14ac:dyDescent="0.25">
      <c r="A15" s="181"/>
      <c r="B15" s="182"/>
      <c r="C15" s="182"/>
      <c r="D15" s="19"/>
      <c r="E15" s="20"/>
      <c r="F15" s="182"/>
      <c r="G15" s="182"/>
      <c r="H15" s="21"/>
      <c r="K15" s="10"/>
      <c r="L15" s="10"/>
    </row>
    <row r="16" spans="1:18" ht="13.8" thickBot="1" x14ac:dyDescent="0.3">
      <c r="A16" s="158"/>
      <c r="B16" s="159"/>
      <c r="C16" s="159"/>
      <c r="D16" s="22"/>
      <c r="E16" s="23"/>
      <c r="F16" s="159"/>
      <c r="G16" s="159"/>
      <c r="H16" s="87"/>
      <c r="K16" s="10"/>
      <c r="L16" s="10"/>
    </row>
    <row r="18" spans="11:18" x14ac:dyDescent="0.25">
      <c r="K18" s="55"/>
      <c r="L18" s="55"/>
      <c r="M18" s="55"/>
      <c r="N18" s="55"/>
      <c r="O18" s="55"/>
      <c r="P18" s="55"/>
      <c r="Q18" s="55"/>
      <c r="R18" s="55"/>
    </row>
  </sheetData>
  <mergeCells count="11">
    <mergeCell ref="A15:C15"/>
    <mergeCell ref="F15:G15"/>
    <mergeCell ref="A16:C16"/>
    <mergeCell ref="F16:G16"/>
    <mergeCell ref="A1:H1"/>
    <mergeCell ref="C3:H3"/>
    <mergeCell ref="B4:C4"/>
    <mergeCell ref="B5:C5"/>
    <mergeCell ref="A12:H12"/>
    <mergeCell ref="A14:C14"/>
    <mergeCell ref="F14:G14"/>
  </mergeCells>
  <pageMargins left="0.7" right="0.7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16</vt:i4>
      </vt:variant>
    </vt:vector>
  </HeadingPairs>
  <TitlesOfParts>
    <vt:vector size="25" baseType="lpstr">
      <vt:lpstr>PRESUPUESTO</vt:lpstr>
      <vt:lpstr>REM Y CARGAS SOC</vt:lpstr>
      <vt:lpstr>VIAJES Y VIATICOS</vt:lpstr>
      <vt:lpstr>SUBCONTRATACIÓN</vt:lpstr>
      <vt:lpstr>ARRIENDOS VEHICULOS</vt:lpstr>
      <vt:lpstr>ARRIENDOS EQU. INST</vt:lpstr>
      <vt:lpstr>Suministros y materiales</vt:lpstr>
      <vt:lpstr>Reproducciones, ediciones y pu</vt:lpstr>
      <vt:lpstr>Otros</vt:lpstr>
      <vt:lpstr>'ARRIENDOS EQU. INST'!Área_de_impresión</vt:lpstr>
      <vt:lpstr>'ARRIENDOS VEHICULOS'!Área_de_impresión</vt:lpstr>
      <vt:lpstr>PRESUPUESTO!Área_de_impresión</vt:lpstr>
      <vt:lpstr>'REM Y CARGAS SOC'!Área_de_impresión</vt:lpstr>
      <vt:lpstr>'Reproducciones, ediciones y pu'!Área_de_impresión</vt:lpstr>
      <vt:lpstr>SUBCONTRATACIÓN!Área_de_impresión</vt:lpstr>
      <vt:lpstr>'Suministros y materiales'!Área_de_impresión</vt:lpstr>
      <vt:lpstr>'VIAJES Y VIATICOS'!Área_de_impresión</vt:lpstr>
      <vt:lpstr>'ARRIENDOS EQU. INST'!Títulos_a_imprimir</vt:lpstr>
      <vt:lpstr>'ARRIENDOS VEHICULOS'!Títulos_a_imprimir</vt:lpstr>
      <vt:lpstr>PRESUPUESTO!Títulos_a_imprimir</vt:lpstr>
      <vt:lpstr>'REM Y CARGAS SOC'!Títulos_a_imprimir</vt:lpstr>
      <vt:lpstr>'Reproducciones, ediciones y pu'!Títulos_a_imprimir</vt:lpstr>
      <vt:lpstr>SUBCONTRATACIÓN!Títulos_a_imprimir</vt:lpstr>
      <vt:lpstr>'Suministros y materiales'!Títulos_a_imprimir</vt:lpstr>
      <vt:lpstr>'VIAJES Y VIATICOS'!Títulos_a_imprimir</vt:lpstr>
    </vt:vector>
  </TitlesOfParts>
  <Company>ETAPA 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Eduardo Cazar Almache</dc:creator>
  <cp:lastModifiedBy>Adrian Guaman Buestan</cp:lastModifiedBy>
  <cp:lastPrinted>2024-02-16T14:35:53Z</cp:lastPrinted>
  <dcterms:created xsi:type="dcterms:W3CDTF">2014-02-28T15:53:06Z</dcterms:created>
  <dcterms:modified xsi:type="dcterms:W3CDTF">2025-09-22T17:03:25Z</dcterms:modified>
</cp:coreProperties>
</file>